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9555" windowHeight="46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6" i="1" l="1"/>
  <c r="C25" i="1"/>
  <c r="E22" i="1" l="1"/>
  <c r="E20" i="1"/>
  <c r="E23" i="1"/>
  <c r="J20" i="1"/>
  <c r="A8" i="3" l="1"/>
  <c r="A3" i="3"/>
  <c r="A4" i="3" s="1"/>
  <c r="A5" i="3" s="1"/>
  <c r="A6" i="3" s="1"/>
  <c r="A7" i="3" s="1"/>
  <c r="A9" i="3" l="1"/>
  <c r="A10" i="3" s="1"/>
  <c r="A11" i="3" s="1"/>
  <c r="H21" i="1"/>
  <c r="I21" i="1" s="1"/>
  <c r="H20" i="1"/>
  <c r="I20" i="1" s="1"/>
  <c r="E21" i="1"/>
  <c r="B3" i="2"/>
  <c r="C3" i="2"/>
  <c r="D3" i="2"/>
  <c r="E3" i="2"/>
  <c r="F3" i="2"/>
  <c r="B4" i="2"/>
  <c r="C4" i="2"/>
  <c r="D4" i="2"/>
  <c r="E4" i="2"/>
  <c r="F4" i="2"/>
  <c r="B5" i="2"/>
  <c r="C5" i="2"/>
  <c r="D5" i="2"/>
  <c r="E5" i="2"/>
  <c r="F5" i="2"/>
  <c r="B6" i="2"/>
  <c r="C6" i="2"/>
  <c r="D6" i="2"/>
  <c r="E6" i="2"/>
  <c r="F6" i="2"/>
  <c r="C2" i="2"/>
  <c r="D2" i="2"/>
  <c r="E2" i="2"/>
  <c r="F2" i="2"/>
  <c r="B2" i="2"/>
  <c r="D1" i="2"/>
  <c r="E1" i="2" s="1"/>
  <c r="F1" i="2" s="1"/>
  <c r="C1" i="2"/>
  <c r="A5" i="2"/>
  <c r="A6" i="2" s="1"/>
  <c r="A4" i="2"/>
  <c r="A3" i="2"/>
  <c r="B21" i="1" l="1"/>
  <c r="B22" i="1" s="1"/>
  <c r="B23" i="1" s="1"/>
  <c r="B24" i="1" s="1"/>
  <c r="A21" i="1"/>
  <c r="A22" i="1" s="1"/>
  <c r="A23" i="1" s="1"/>
  <c r="A24" i="1" s="1"/>
</calcChain>
</file>

<file path=xl/sharedStrings.xml><?xml version="1.0" encoding="utf-8"?>
<sst xmlns="http://schemas.openxmlformats.org/spreadsheetml/2006/main" count="83" uniqueCount="77">
  <si>
    <t>Pressure</t>
  </si>
  <si>
    <t>temperature</t>
  </si>
  <si>
    <t>volume</t>
  </si>
  <si>
    <t>enthalpy</t>
  </si>
  <si>
    <t>entropy</t>
  </si>
  <si>
    <t>P</t>
  </si>
  <si>
    <t>T</t>
  </si>
  <si>
    <t>V</t>
  </si>
  <si>
    <t>h</t>
  </si>
  <si>
    <t>s</t>
  </si>
  <si>
    <t>mass</t>
  </si>
  <si>
    <t xml:space="preserve">mass flow rate </t>
  </si>
  <si>
    <t>velocity</t>
  </si>
  <si>
    <t>m</t>
  </si>
  <si>
    <t>mdot</t>
  </si>
  <si>
    <t>v</t>
  </si>
  <si>
    <t>work</t>
  </si>
  <si>
    <t>power</t>
  </si>
  <si>
    <t>Heat</t>
  </si>
  <si>
    <t>W</t>
  </si>
  <si>
    <t>Wdot</t>
  </si>
  <si>
    <t>Qdot</t>
  </si>
  <si>
    <t>List of unknown variables</t>
  </si>
  <si>
    <t>Mdot</t>
  </si>
  <si>
    <t>h1</t>
  </si>
  <si>
    <t>h2</t>
  </si>
  <si>
    <t>h3</t>
  </si>
  <si>
    <t>h4</t>
  </si>
  <si>
    <t>v1</t>
  </si>
  <si>
    <t>v2</t>
  </si>
  <si>
    <t>v3</t>
  </si>
  <si>
    <t>v4</t>
  </si>
  <si>
    <t>P1</t>
  </si>
  <si>
    <t>P2</t>
  </si>
  <si>
    <t>P3</t>
  </si>
  <si>
    <t>P4</t>
  </si>
  <si>
    <t>T4</t>
  </si>
  <si>
    <t>T3</t>
  </si>
  <si>
    <t>T2</t>
  </si>
  <si>
    <t>T1</t>
  </si>
  <si>
    <t>Qout</t>
  </si>
  <si>
    <t>equations</t>
  </si>
  <si>
    <t>Q=U*(pi*D*L)(dTlm)</t>
  </si>
  <si>
    <t>As</t>
  </si>
  <si>
    <t>tube surface area</t>
  </si>
  <si>
    <t>overall heat transfer coefficient</t>
  </si>
  <si>
    <t>U</t>
  </si>
  <si>
    <t>dTlm</t>
  </si>
  <si>
    <t>log mean temperature difference</t>
  </si>
  <si>
    <t>0=m(h1-h2)+Q-W</t>
  </si>
  <si>
    <t>0=m(h2-h3)+Qout-W</t>
  </si>
  <si>
    <t>h3=h4</t>
  </si>
  <si>
    <t>0=m(h4-h1)+Qin</t>
  </si>
  <si>
    <t>Qin+W=Q+Qout</t>
  </si>
  <si>
    <t>Q</t>
  </si>
  <si>
    <t>T2/T1=(P2/P1)^(k-1/k)</t>
  </si>
  <si>
    <t>Qin (BTU/hour)</t>
  </si>
  <si>
    <t>list of T1 (F)</t>
  </si>
  <si>
    <t>variable definition</t>
  </si>
  <si>
    <t>list of T4 (F)</t>
  </si>
  <si>
    <t>((Tg-T4)-(Tg-T1))/ln((Tg-T4)/(Tg-T1))</t>
  </si>
  <si>
    <t>List of known variables</t>
  </si>
  <si>
    <t>D outer = 0.5 in.</t>
  </si>
  <si>
    <t>D inner = 0.036 in.</t>
  </si>
  <si>
    <t>Qdotin=Mdot(h1-h4)</t>
  </si>
  <si>
    <t>h1 (Btu/Lb)</t>
  </si>
  <si>
    <t>h4 (Btu/Lb)</t>
  </si>
  <si>
    <t>L=Q/(U*dTlm*pi*D) (ft)</t>
  </si>
  <si>
    <t>Qdotin = 15,000 Btu/hour</t>
  </si>
  <si>
    <t>T Earth = 50 F</t>
  </si>
  <si>
    <t>year</t>
  </si>
  <si>
    <t>advertising</t>
  </si>
  <si>
    <t>sales</t>
  </si>
  <si>
    <t>Q=2*pi*k*l((Tinside-Toutside)/ln(r2/r1))</t>
  </si>
  <si>
    <t xml:space="preserve">heat transfer </t>
  </si>
  <si>
    <t>Mdot=Qdotin/(h4-h1) (Lb/hr)</t>
  </si>
  <si>
    <t>Mdot (Lb/min)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</si>
</sst>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6" xfId="0" applyFill="1" applyBorder="1"/>
    <xf numFmtId="0" fontId="0" fillId="0" borderId="4" xfId="0" applyFill="1" applyBorder="1"/>
    <xf numFmtId="0" fontId="0" fillId="0" borderId="9" xfId="0" applyBorder="1"/>
    <xf numFmtId="0" fontId="0" fillId="0" borderId="9" xfId="0" applyFill="1" applyBorder="1"/>
    <xf numFmtId="0" fontId="0" fillId="0" borderId="10" xfId="0" applyFill="1" applyBorder="1"/>
    <xf numFmtId="0" fontId="1" fillId="0" borderId="11" xfId="0" applyFont="1" applyBorder="1"/>
    <xf numFmtId="0" fontId="0" fillId="0" borderId="12" xfId="0" applyBorder="1"/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Sheet3!$A$1</c:f>
              <c:strCache>
                <c:ptCount val="1"/>
                <c:pt idx="0">
                  <c:v>year</c:v>
                </c:pt>
              </c:strCache>
            </c:strRef>
          </c:tx>
          <c:val>
            <c:numRef>
              <c:f>Sheet3!$A$2:$A$11</c:f>
              <c:numCache>
                <c:formatCode>General</c:formatCod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Sheet3!$B$1</c:f>
              <c:strCache>
                <c:ptCount val="1"/>
                <c:pt idx="0">
                  <c:v>advertising</c:v>
                </c:pt>
              </c:strCache>
            </c:strRef>
          </c:tx>
          <c:val>
            <c:numRef>
              <c:f>Sheet3!$B$2:$B$11</c:f>
              <c:numCache>
                <c:formatCode>General</c:formatCode>
                <c:ptCount val="10"/>
                <c:pt idx="0">
                  <c:v>56</c:v>
                </c:pt>
                <c:pt idx="1">
                  <c:v>56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61</c:v>
                </c:pt>
                <c:pt idx="6">
                  <c:v>65</c:v>
                </c:pt>
                <c:pt idx="7">
                  <c:v>69</c:v>
                </c:pt>
                <c:pt idx="8">
                  <c:v>68</c:v>
                </c:pt>
                <c:pt idx="9">
                  <c:v>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Sheet3!$C$1</c:f>
              <c:strCache>
                <c:ptCount val="1"/>
                <c:pt idx="0">
                  <c:v>sales</c:v>
                </c:pt>
              </c:strCache>
            </c:strRef>
          </c:tx>
          <c:val>
            <c:numRef>
              <c:f>Sheet3!$C$2:$C$11</c:f>
              <c:numCache>
                <c:formatCode>General</c:formatCode>
                <c:ptCount val="10"/>
                <c:pt idx="0">
                  <c:v>600</c:v>
                </c:pt>
                <c:pt idx="1">
                  <c:v>630</c:v>
                </c:pt>
                <c:pt idx="2">
                  <c:v>662</c:v>
                </c:pt>
                <c:pt idx="3">
                  <c:v>695</c:v>
                </c:pt>
                <c:pt idx="4">
                  <c:v>729</c:v>
                </c:pt>
                <c:pt idx="5">
                  <c:v>766</c:v>
                </c:pt>
                <c:pt idx="6">
                  <c:v>844</c:v>
                </c:pt>
                <c:pt idx="7">
                  <c:v>886</c:v>
                </c:pt>
                <c:pt idx="8">
                  <c:v>931</c:v>
                </c:pt>
                <c:pt idx="9">
                  <c:v>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93024"/>
        <c:axId val="57029120"/>
      </c:lineChart>
      <c:catAx>
        <c:axId val="40193024"/>
        <c:scaling>
          <c:orientation val="minMax"/>
        </c:scaling>
        <c:delete val="0"/>
        <c:axPos val="b"/>
        <c:majorTickMark val="out"/>
        <c:minorTickMark val="none"/>
        <c:tickLblPos val="nextTo"/>
        <c:crossAx val="57029120"/>
        <c:crosses val="autoZero"/>
        <c:auto val="1"/>
        <c:lblAlgn val="ctr"/>
        <c:lblOffset val="100"/>
        <c:noMultiLvlLbl val="0"/>
      </c:catAx>
      <c:valAx>
        <c:axId val="57029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193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538162</xdr:colOff>
      <xdr:row>5</xdr:row>
      <xdr:rowOff>180975</xdr:rowOff>
    </xdr:from>
    <xdr:to>
      <xdr:col>12</xdr:col>
      <xdr:colOff>233362</xdr:colOff>
      <xdr:row>20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E12" sqref="E12"/>
    </sheetView>
  </sheetViews>
  <sheetFormatPr defaultRowHeight="15" x14ac:dyDescent="0.25"/>
  <cols>
    <col min="1" max="1" width="31.28515625" bestFit="1" customWidth="1"/>
    <col min="2" max="2" width="11.28515625" bestFit="1" customWidth="1"/>
    <col min="3" max="3" width="23.42578125" bestFit="1" customWidth="1"/>
    <col min="4" max="4" width="23.85546875" bestFit="1" customWidth="1"/>
    <col min="5" max="5" width="22" bestFit="1" customWidth="1"/>
    <col min="6" max="7" width="10.85546875" bestFit="1" customWidth="1"/>
    <col min="8" max="8" width="27.28515625" bestFit="1" customWidth="1"/>
    <col min="9" max="10" width="37.5703125" bestFit="1" customWidth="1"/>
  </cols>
  <sheetData>
    <row r="1" spans="1:9" x14ac:dyDescent="0.25">
      <c r="A1" s="1" t="s">
        <v>58</v>
      </c>
      <c r="B1" s="2"/>
      <c r="C1" s="15" t="s">
        <v>61</v>
      </c>
      <c r="D1" s="1" t="s">
        <v>22</v>
      </c>
      <c r="E1" s="7"/>
      <c r="F1" s="7"/>
      <c r="G1" s="2"/>
      <c r="H1" s="1" t="s">
        <v>41</v>
      </c>
      <c r="I1" s="2"/>
    </row>
    <row r="2" spans="1:9" x14ac:dyDescent="0.25">
      <c r="A2" s="3" t="s">
        <v>0</v>
      </c>
      <c r="B2" s="4" t="s">
        <v>5</v>
      </c>
      <c r="C2" s="16" t="s">
        <v>62</v>
      </c>
      <c r="D2" s="3" t="s">
        <v>23</v>
      </c>
      <c r="E2" s="8"/>
      <c r="F2" s="8"/>
      <c r="G2" s="4"/>
      <c r="H2" s="3"/>
      <c r="I2" s="4" t="s">
        <v>42</v>
      </c>
    </row>
    <row r="3" spans="1:9" x14ac:dyDescent="0.25">
      <c r="A3" s="3" t="s">
        <v>1</v>
      </c>
      <c r="B3" s="4" t="s">
        <v>6</v>
      </c>
      <c r="C3" s="16" t="s">
        <v>63</v>
      </c>
      <c r="D3" s="3" t="s">
        <v>24</v>
      </c>
      <c r="E3" s="8" t="s">
        <v>25</v>
      </c>
      <c r="F3" s="8" t="s">
        <v>26</v>
      </c>
      <c r="G3" s="4" t="s">
        <v>27</v>
      </c>
      <c r="H3" s="3"/>
      <c r="I3" s="4" t="s">
        <v>64</v>
      </c>
    </row>
    <row r="4" spans="1:9" x14ac:dyDescent="0.25">
      <c r="A4" s="3" t="s">
        <v>2</v>
      </c>
      <c r="B4" s="4" t="s">
        <v>7</v>
      </c>
      <c r="C4" s="16" t="s">
        <v>68</v>
      </c>
      <c r="D4" s="3" t="s">
        <v>28</v>
      </c>
      <c r="E4" s="8" t="s">
        <v>29</v>
      </c>
      <c r="F4" s="8" t="s">
        <v>30</v>
      </c>
      <c r="G4" s="4" t="s">
        <v>31</v>
      </c>
      <c r="H4" s="3"/>
      <c r="I4" s="4" t="s">
        <v>49</v>
      </c>
    </row>
    <row r="5" spans="1:9" x14ac:dyDescent="0.25">
      <c r="A5" s="3" t="s">
        <v>3</v>
      </c>
      <c r="B5" s="4" t="s">
        <v>8</v>
      </c>
      <c r="C5" s="17" t="s">
        <v>69</v>
      </c>
      <c r="D5" s="3" t="s">
        <v>32</v>
      </c>
      <c r="E5" s="8" t="s">
        <v>33</v>
      </c>
      <c r="F5" s="8" t="s">
        <v>34</v>
      </c>
      <c r="G5" s="4" t="s">
        <v>35</v>
      </c>
      <c r="H5" s="3"/>
      <c r="I5" s="4" t="s">
        <v>50</v>
      </c>
    </row>
    <row r="6" spans="1:9" x14ac:dyDescent="0.25">
      <c r="A6" s="3" t="s">
        <v>4</v>
      </c>
      <c r="B6" s="4" t="s">
        <v>9</v>
      </c>
      <c r="D6" s="3" t="s">
        <v>39</v>
      </c>
      <c r="E6" s="8" t="s">
        <v>38</v>
      </c>
      <c r="F6" s="8" t="s">
        <v>37</v>
      </c>
      <c r="G6" s="4" t="s">
        <v>36</v>
      </c>
      <c r="H6" s="3"/>
      <c r="I6" s="4" t="s">
        <v>51</v>
      </c>
    </row>
    <row r="7" spans="1:9" x14ac:dyDescent="0.25">
      <c r="A7" s="3" t="s">
        <v>10</v>
      </c>
      <c r="B7" s="4" t="s">
        <v>13</v>
      </c>
      <c r="D7" s="3" t="s">
        <v>19</v>
      </c>
      <c r="E7" s="8"/>
      <c r="F7" s="8"/>
      <c r="G7" s="4"/>
      <c r="H7" s="3"/>
      <c r="I7" s="4" t="s">
        <v>52</v>
      </c>
    </row>
    <row r="8" spans="1:9" x14ac:dyDescent="0.25">
      <c r="A8" s="3" t="s">
        <v>11</v>
      </c>
      <c r="B8" s="4" t="s">
        <v>14</v>
      </c>
      <c r="D8" s="3" t="s">
        <v>20</v>
      </c>
      <c r="E8" s="8"/>
      <c r="F8" s="8"/>
      <c r="G8" s="4"/>
      <c r="H8" s="3"/>
      <c r="I8" s="4" t="s">
        <v>53</v>
      </c>
    </row>
    <row r="9" spans="1:9" x14ac:dyDescent="0.25">
      <c r="A9" s="3" t="s">
        <v>12</v>
      </c>
      <c r="B9" s="4" t="s">
        <v>15</v>
      </c>
      <c r="D9" s="5" t="s">
        <v>54</v>
      </c>
      <c r="E9" s="9" t="s">
        <v>40</v>
      </c>
      <c r="F9" s="9"/>
      <c r="G9" s="6"/>
      <c r="H9" s="3"/>
      <c r="I9" s="4" t="s">
        <v>55</v>
      </c>
    </row>
    <row r="10" spans="1:9" x14ac:dyDescent="0.25">
      <c r="A10" s="3" t="s">
        <v>16</v>
      </c>
      <c r="B10" s="4" t="s">
        <v>19</v>
      </c>
      <c r="H10" s="3"/>
      <c r="I10" s="11" t="s">
        <v>60</v>
      </c>
    </row>
    <row r="11" spans="1:9" x14ac:dyDescent="0.25">
      <c r="A11" s="3" t="s">
        <v>17</v>
      </c>
      <c r="B11" s="4" t="s">
        <v>20</v>
      </c>
      <c r="H11" s="5" t="s">
        <v>74</v>
      </c>
      <c r="I11" s="10" t="s">
        <v>73</v>
      </c>
    </row>
    <row r="12" spans="1:9" x14ac:dyDescent="0.25">
      <c r="A12" s="3" t="s">
        <v>18</v>
      </c>
      <c r="B12" s="4" t="s">
        <v>21</v>
      </c>
    </row>
    <row r="13" spans="1:9" x14ac:dyDescent="0.25">
      <c r="A13" s="3" t="s">
        <v>44</v>
      </c>
      <c r="B13" s="4" t="s">
        <v>43</v>
      </c>
    </row>
    <row r="14" spans="1:9" x14ac:dyDescent="0.25">
      <c r="A14" s="3" t="s">
        <v>45</v>
      </c>
      <c r="B14" s="4" t="s">
        <v>46</v>
      </c>
    </row>
    <row r="15" spans="1:9" x14ac:dyDescent="0.25">
      <c r="A15" s="5" t="s">
        <v>48</v>
      </c>
      <c r="B15" s="6" t="s">
        <v>47</v>
      </c>
    </row>
    <row r="16" spans="1:9" x14ac:dyDescent="0.25">
      <c r="A16" s="8"/>
      <c r="B16" s="8"/>
    </row>
    <row r="17" spans="1:10" x14ac:dyDescent="0.25">
      <c r="A17" s="8"/>
      <c r="B17" s="8"/>
    </row>
    <row r="19" spans="1:10" ht="15.75" thickBot="1" x14ac:dyDescent="0.3">
      <c r="A19" s="12" t="s">
        <v>57</v>
      </c>
      <c r="B19" s="12" t="s">
        <v>59</v>
      </c>
      <c r="C19" s="12" t="s">
        <v>56</v>
      </c>
      <c r="D19" s="12" t="s">
        <v>46</v>
      </c>
      <c r="E19" s="12" t="s">
        <v>67</v>
      </c>
      <c r="F19" s="12" t="s">
        <v>65</v>
      </c>
      <c r="G19" s="12" t="s">
        <v>66</v>
      </c>
      <c r="H19" s="12" t="s">
        <v>75</v>
      </c>
      <c r="I19" s="12" t="s">
        <v>76</v>
      </c>
      <c r="J19" s="13" t="s">
        <v>73</v>
      </c>
    </row>
    <row r="20" spans="1:10" ht="15.75" thickTop="1" x14ac:dyDescent="0.25">
      <c r="A20">
        <v>44</v>
      </c>
      <c r="B20">
        <v>45</v>
      </c>
      <c r="C20">
        <v>15000</v>
      </c>
      <c r="D20">
        <v>70</v>
      </c>
      <c r="E20">
        <f>C20/(D20*Sheet2!B2*3.14*0.036)</f>
        <v>345.62017893910104</v>
      </c>
      <c r="F20">
        <v>29.8</v>
      </c>
      <c r="G20">
        <v>121.9</v>
      </c>
      <c r="H20">
        <f>$C$20/(G20-F20)</f>
        <v>162.86644951140065</v>
      </c>
      <c r="I20">
        <f>H20/60</f>
        <v>2.7144408251900107</v>
      </c>
      <c r="J20" s="14">
        <f>2*3.14*205*0.9144*((20-10)/LN(0.3175/0.3048))</f>
        <v>288373.60198456247</v>
      </c>
    </row>
    <row r="21" spans="1:10" x14ac:dyDescent="0.25">
      <c r="A21">
        <f t="shared" ref="A21:B24" si="0">A20+1</f>
        <v>45</v>
      </c>
      <c r="B21">
        <f t="shared" si="0"/>
        <v>46</v>
      </c>
      <c r="E21">
        <f>C20/(D20*Sheet2!F6*3.14*0.036)</f>
        <v>1313.9732722170634</v>
      </c>
      <c r="F21">
        <v>31.3</v>
      </c>
      <c r="G21">
        <v>122.1</v>
      </c>
      <c r="H21">
        <f>$C$20/(G21-F21)</f>
        <v>165.19823788546256</v>
      </c>
      <c r="I21">
        <f>H21/60</f>
        <v>2.7533039647577096</v>
      </c>
    </row>
    <row r="22" spans="1:10" x14ac:dyDescent="0.25">
      <c r="A22">
        <f t="shared" si="0"/>
        <v>46</v>
      </c>
      <c r="B22">
        <f t="shared" si="0"/>
        <v>47</v>
      </c>
      <c r="E22">
        <f>C20/(D20*Sheet2!D4*3.14*0.036)</f>
        <v>545.34818102020938</v>
      </c>
    </row>
    <row r="23" spans="1:10" x14ac:dyDescent="0.25">
      <c r="A23">
        <f t="shared" si="0"/>
        <v>47</v>
      </c>
      <c r="B23">
        <f t="shared" si="0"/>
        <v>48</v>
      </c>
      <c r="E23">
        <f>C20/(D20*(((70-48)-(70-42))/LN((60-48)/(60-42)))*3.14*0.036)</f>
        <v>128.10418186614237</v>
      </c>
    </row>
    <row r="24" spans="1:10" x14ac:dyDescent="0.25">
      <c r="A24">
        <f t="shared" si="0"/>
        <v>48</v>
      </c>
      <c r="B24">
        <f t="shared" si="0"/>
        <v>49</v>
      </c>
    </row>
    <row r="25" spans="1:10" x14ac:dyDescent="0.25">
      <c r="C25">
        <f>(136-65)/(136-122)</f>
        <v>5.0714285714285712</v>
      </c>
    </row>
    <row r="26" spans="1:10" x14ac:dyDescent="0.25">
      <c r="C26">
        <f>(122-65)/(136-122)</f>
        <v>4.0714285714285712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B2" sqref="B2"/>
    </sheetView>
  </sheetViews>
  <sheetFormatPr defaultRowHeight="15" x14ac:dyDescent="0.25"/>
  <cols>
    <col min="1" max="5" width="11.85546875" bestFit="1" customWidth="1"/>
  </cols>
  <sheetData>
    <row r="1" spans="1:7" x14ac:dyDescent="0.25">
      <c r="B1">
        <v>45</v>
      </c>
      <c r="C1">
        <f>B1+1</f>
        <v>46</v>
      </c>
      <c r="D1">
        <f>C1+1</f>
        <v>47</v>
      </c>
      <c r="E1">
        <f>D1+1</f>
        <v>48</v>
      </c>
      <c r="F1">
        <f>E1+1</f>
        <v>49</v>
      </c>
      <c r="G1" t="s">
        <v>36</v>
      </c>
    </row>
    <row r="2" spans="1:7" x14ac:dyDescent="0.25">
      <c r="A2">
        <v>44</v>
      </c>
      <c r="B2">
        <f>((50-$A2)-(50-B$1))/LN((50-$A2)/(50-B$1))</f>
        <v>5.4848149477470782</v>
      </c>
      <c r="C2">
        <f t="shared" ref="C2:F6" si="0">((50-$A2)-(50-C$1))/LN((50-$A2)/(50-C$1))</f>
        <v>4.9326069247528634</v>
      </c>
      <c r="D2">
        <f t="shared" si="0"/>
        <v>4.3280851226668906</v>
      </c>
      <c r="E2">
        <f t="shared" si="0"/>
        <v>3.6409569065073493</v>
      </c>
      <c r="F2">
        <f t="shared" si="0"/>
        <v>2.7905531327562363</v>
      </c>
    </row>
    <row r="3" spans="1:7" x14ac:dyDescent="0.25">
      <c r="A3">
        <f>A2+1</f>
        <v>45</v>
      </c>
      <c r="B3" t="e">
        <f>((50-$A3)-(50-B$1))/LN((50-$A3)/(50-B$1))</f>
        <v>#DIV/0!</v>
      </c>
      <c r="C3">
        <f t="shared" si="0"/>
        <v>4.4814201177245492</v>
      </c>
      <c r="D3">
        <f t="shared" si="0"/>
        <v>3.9152303779424349</v>
      </c>
      <c r="E3">
        <f t="shared" si="0"/>
        <v>3.2740700038118744</v>
      </c>
      <c r="F3">
        <f t="shared" si="0"/>
        <v>2.4853397382384474</v>
      </c>
    </row>
    <row r="4" spans="1:7" x14ac:dyDescent="0.25">
      <c r="A4">
        <f>A3+1</f>
        <v>46</v>
      </c>
      <c r="B4">
        <f>((50-$A4)-(50-B$1))/LN((50-$A4)/(50-B$1))</f>
        <v>4.481420117724551</v>
      </c>
      <c r="C4" t="e">
        <f t="shared" si="0"/>
        <v>#DIV/0!</v>
      </c>
      <c r="D4">
        <f t="shared" si="0"/>
        <v>3.476059496782208</v>
      </c>
      <c r="E4">
        <f t="shared" si="0"/>
        <v>2.8853900817779268</v>
      </c>
      <c r="F4">
        <f t="shared" si="0"/>
        <v>2.1640425613334453</v>
      </c>
    </row>
    <row r="5" spans="1:7" x14ac:dyDescent="0.25">
      <c r="A5">
        <f>A4+1</f>
        <v>47</v>
      </c>
      <c r="B5">
        <f>((50-$A5)-(50-B$1))/LN((50-$A5)/(50-B$1))</f>
        <v>3.9152303779424349</v>
      </c>
      <c r="C5">
        <f t="shared" si="0"/>
        <v>3.4760594967822072</v>
      </c>
      <c r="D5" t="e">
        <f t="shared" si="0"/>
        <v>#DIV/0!</v>
      </c>
      <c r="E5">
        <f t="shared" si="0"/>
        <v>2.4663034623764317</v>
      </c>
      <c r="F5">
        <f t="shared" si="0"/>
        <v>1.8204784532536746</v>
      </c>
    </row>
    <row r="6" spans="1:7" x14ac:dyDescent="0.25">
      <c r="A6">
        <f>A5+1</f>
        <v>48</v>
      </c>
      <c r="B6">
        <f>((50-$A6)-(50-B$1))/LN((50-$A6)/(50-B$1))</f>
        <v>3.2740700038118744</v>
      </c>
      <c r="C6">
        <f t="shared" si="0"/>
        <v>2.8853900817779268</v>
      </c>
      <c r="D6">
        <f t="shared" si="0"/>
        <v>2.4663034623764313</v>
      </c>
      <c r="E6" t="e">
        <f t="shared" si="0"/>
        <v>#DIV/0!</v>
      </c>
      <c r="F6">
        <f t="shared" si="0"/>
        <v>1.4426950408889634</v>
      </c>
    </row>
    <row r="7" spans="1:7" x14ac:dyDescent="0.25">
      <c r="A7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16" sqref="A16"/>
    </sheetView>
  </sheetViews>
  <sheetFormatPr defaultRowHeight="15" x14ac:dyDescent="0.25"/>
  <sheetData>
    <row r="1" spans="1:3" x14ac:dyDescent="0.25">
      <c r="A1" t="s">
        <v>70</v>
      </c>
      <c r="B1" t="s">
        <v>71</v>
      </c>
      <c r="C1" t="s">
        <v>72</v>
      </c>
    </row>
    <row r="2" spans="1:3" x14ac:dyDescent="0.25">
      <c r="A2">
        <v>1995</v>
      </c>
      <c r="B2">
        <v>56</v>
      </c>
      <c r="C2">
        <v>600</v>
      </c>
    </row>
    <row r="3" spans="1:3" x14ac:dyDescent="0.25">
      <c r="A3">
        <f>A2+1</f>
        <v>1996</v>
      </c>
      <c r="B3">
        <v>56</v>
      </c>
      <c r="C3">
        <v>630</v>
      </c>
    </row>
    <row r="4" spans="1:3" x14ac:dyDescent="0.25">
      <c r="A4">
        <f t="shared" ref="A4:A11" si="0">A3+1</f>
        <v>1997</v>
      </c>
      <c r="B4">
        <v>59</v>
      </c>
      <c r="C4">
        <v>662</v>
      </c>
    </row>
    <row r="5" spans="1:3" x14ac:dyDescent="0.25">
      <c r="A5">
        <f t="shared" si="0"/>
        <v>1998</v>
      </c>
      <c r="B5">
        <v>60</v>
      </c>
      <c r="C5">
        <v>695</v>
      </c>
    </row>
    <row r="6" spans="1:3" x14ac:dyDescent="0.25">
      <c r="A6">
        <f t="shared" si="0"/>
        <v>1999</v>
      </c>
      <c r="B6">
        <v>61</v>
      </c>
      <c r="C6">
        <v>729</v>
      </c>
    </row>
    <row r="7" spans="1:3" x14ac:dyDescent="0.25">
      <c r="A7">
        <f t="shared" si="0"/>
        <v>2000</v>
      </c>
      <c r="B7">
        <v>61</v>
      </c>
      <c r="C7">
        <v>766</v>
      </c>
    </row>
    <row r="8" spans="1:3" x14ac:dyDescent="0.25">
      <c r="A8">
        <f>A7+2</f>
        <v>2002</v>
      </c>
      <c r="B8">
        <v>65</v>
      </c>
      <c r="C8">
        <v>844</v>
      </c>
    </row>
    <row r="9" spans="1:3" x14ac:dyDescent="0.25">
      <c r="A9">
        <f t="shared" si="0"/>
        <v>2003</v>
      </c>
      <c r="B9">
        <v>69</v>
      </c>
      <c r="C9">
        <v>886</v>
      </c>
    </row>
    <row r="10" spans="1:3" x14ac:dyDescent="0.25">
      <c r="A10">
        <f t="shared" si="0"/>
        <v>2004</v>
      </c>
      <c r="B10">
        <v>68</v>
      </c>
      <c r="C10">
        <v>931</v>
      </c>
    </row>
    <row r="11" spans="1:3" x14ac:dyDescent="0.25">
      <c r="A11">
        <f t="shared" si="0"/>
        <v>2005</v>
      </c>
      <c r="B11">
        <v>67</v>
      </c>
      <c r="C11">
        <v>977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Gelin</dc:creator>
  <cp:lastModifiedBy>Marc Gelin</cp:lastModifiedBy>
  <dcterms:created xsi:type="dcterms:W3CDTF">2015-05-14T14:26:41Z</dcterms:created>
  <dcterms:modified xsi:type="dcterms:W3CDTF">2016-04-09T16:49:41Z</dcterms:modified>
</cp:coreProperties>
</file>