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IQP\"/>
    </mc:Choice>
  </mc:AlternateContent>
  <bookViews>
    <workbookView xWindow="0" yWindow="0" windowWidth="15345" windowHeight="4650"/>
  </bookViews>
  <sheets>
    <sheet name="Information" sheetId="2" r:id="rId1"/>
    <sheet name="Scorecard" sheetId="1" r:id="rId2"/>
  </sheets>
  <calcPr calcId="152511"/>
</workbook>
</file>

<file path=xl/calcChain.xml><?xml version="1.0" encoding="utf-8"?>
<calcChain xmlns="http://schemas.openxmlformats.org/spreadsheetml/2006/main">
  <c r="D8" i="1" l="1"/>
  <c r="D6" i="1"/>
  <c r="E15" i="1" l="1"/>
  <c r="E2" i="1"/>
  <c r="E4" i="1"/>
  <c r="E6" i="1"/>
  <c r="E8" i="1"/>
  <c r="E10" i="1"/>
  <c r="E12" i="1"/>
  <c r="E14" i="1"/>
  <c r="E16" i="1"/>
  <c r="E19" i="1"/>
  <c r="E18" i="1"/>
  <c r="E21" i="1"/>
  <c r="E20" i="1"/>
  <c r="E22" i="1"/>
  <c r="E9" i="1"/>
  <c r="E11" i="1" s="1"/>
  <c r="E7" i="1"/>
  <c r="D4" i="1"/>
  <c r="D2" i="1"/>
  <c r="C24" i="1" l="1"/>
  <c r="D24" i="1" s="1"/>
</calcChain>
</file>

<file path=xl/sharedStrings.xml><?xml version="1.0" encoding="utf-8"?>
<sst xmlns="http://schemas.openxmlformats.org/spreadsheetml/2006/main" count="24" uniqueCount="24">
  <si>
    <t>1. Does the site have access to the sewage source?</t>
  </si>
  <si>
    <t>1= Yes 0=No</t>
  </si>
  <si>
    <t>2. Is the site a new construction or planning to install a new HVAC system?</t>
  </si>
  <si>
    <t>10=new construction 8=new HVAC 0=No</t>
  </si>
  <si>
    <t>3. How many months of the year will the site use the WWER system?</t>
  </si>
  <si>
    <t>Enter number only (in months)</t>
  </si>
  <si>
    <t>4. What is the flow rate of sewage available to the site?</t>
  </si>
  <si>
    <t>5. What is the square footage of the site?</t>
  </si>
  <si>
    <t>Enter number only (in square feet)</t>
  </si>
  <si>
    <t>6. How will the site be accessing the sewage source?</t>
  </si>
  <si>
    <t>4=existing wet well/ lift station 3= accessable sewer main 2=wet well will be constructed 1= sewer main that will require major construction to access</t>
  </si>
  <si>
    <t>7. What percent of the project funding will be provided by external funding?</t>
  </si>
  <si>
    <t>Enter number only</t>
  </si>
  <si>
    <t>8. What energy source is being replaced or supplimented by the WWER system?</t>
  </si>
  <si>
    <t>9. What is the cost of electricity at the site?</t>
  </si>
  <si>
    <t>Enter number only (in cents/kWh)</t>
  </si>
  <si>
    <t>10. How much will the sewage temperature at the site deviate from 50-85F?</t>
  </si>
  <si>
    <t>Enter positive number only (in degrees F)</t>
  </si>
  <si>
    <t>11. Are there monitoring devices installed in the sewer system near the site that can be used for the scoping project?</t>
  </si>
  <si>
    <t>1=Yes 0=No</t>
  </si>
  <si>
    <t>Overall Score</t>
  </si>
  <si>
    <t>Enter number only (in GPM)</t>
  </si>
  <si>
    <t>1=electric heating, fuel oil, or propane 0=natural gas</t>
  </si>
  <si>
    <t>The scorecard on the second sheet of this document is used to evaluate sites as potential waste water energy recovery system installation sites. Waste water energy recovery is the process by which heat is transferrred to or from waste water for heating or cooling applications. When evaluating sites using this scorecard, it is not required that all fields be filled in. It is important to fill in as much information as possible however, because entering more information will yield a more accurate score. The score for the site ranges from a minimum of 0 to a maximum of 10.  A site receiving a score of 6.3 or higher meets the minimum requirements for installation. A site receiving a score of 7.5 or higher is considered a high potential site. A site receiving a score of 8.5 or higher is considered an ideal or nearly ideal site. Responses to certain fields may prompt an "Installation Not Recommended" notification regardless of the site's overall score.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</si>
</sst>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color rgb="FF000000"/>
      <name val="Arial"/>
    </font>
    <font>
      <sz val="10"/>
      <color rgb="FFFFFFFF"/>
      <name val="Arial"/>
    </font>
    <font>
      <sz val="10"/>
      <color rgb="FF000000"/>
      <name val="Arial"/>
    </font>
  </fonts>
  <fills count="4">
    <fill>
      <patternFill patternType="none"/>
    </fill>
    <fill>
      <patternFill patternType="gray125"/>
    </fill>
    <fill>
      <patternFill patternType="solid">
        <fgColor rgb="FFFFFFFF"/>
        <bgColor indexed="64"/>
      </patternFill>
    </fill>
    <fill>
      <patternFill patternType="solid">
        <fgColor rgb="FFEFEFE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applyAlignment="1">
      <alignment wrapText="1"/>
    </xf>
    <xf numFmtId="0" fontId="2" fillId="0" borderId="0" xfId="0" applyFont="1" applyBorder="1" applyAlignment="1">
      <alignment wrapText="1"/>
    </xf>
    <xf numFmtId="0" fontId="1" fillId="2" borderId="0" xfId="0" applyFont="1" applyFill="1" applyBorder="1" applyAlignment="1">
      <alignment wrapText="1"/>
    </xf>
    <xf numFmtId="0" fontId="0" fillId="0" borderId="0" xfId="0" applyBorder="1" applyAlignment="1">
      <alignment wrapText="1"/>
    </xf>
    <xf numFmtId="0" fontId="0" fillId="3" borderId="1" xfId="0" applyFill="1" applyBorder="1" applyAlignment="1">
      <alignment wrapText="1"/>
    </xf>
    <xf numFmtId="0" fontId="0" fillId="0" borderId="1" xfId="0" applyBorder="1" applyAlignment="1">
      <alignment wrapText="1"/>
    </xf>
    <xf numFmtId="4" fontId="0" fillId="0" borderId="1" xfId="0" applyNumberFormat="1" applyBorder="1" applyAlignment="1">
      <alignment wrapText="1"/>
    </xf>
    <xf numFmtId="0" fontId="0" fillId="0" borderId="1" xfId="0" applyBorder="1" applyAlignment="1">
      <alignment horizontal="center" wrapText="1"/>
    </xf>
    <xf numFmtId="0" fontId="0" fillId="0" borderId="1" xfId="0" applyBorder="1" applyAlignment="1">
      <alignment wrapText="1"/>
    </xf>
    <xf numFmtId="0" fontId="0" fillId="0" borderId="1" xfId="0" applyBorder="1" applyAlignment="1">
      <alignment wrapText="1"/>
    </xf>
    <xf numFmtId="0" fontId="0" fillId="0" borderId="1" xfId="0" applyBorder="1" applyAlignment="1">
      <alignment wrapText="1"/>
    </xf>
    <xf numFmtId="0" fontId="0" fillId="0" borderId="1" xfId="0" applyBorder="1" applyAlignment="1">
      <alignment horizontal="center" vertical="center" wrapText="1"/>
    </xf>
    <xf numFmtId="0" fontId="0" fillId="3" borderId="1" xfId="0" applyFill="1" applyBorder="1" applyAlignment="1">
      <alignment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
  <sheetViews>
    <sheetView tabSelected="1" workbookViewId="0">
      <selection activeCell="D3" sqref="D3"/>
    </sheetView>
  </sheetViews>
  <sheetFormatPr defaultRowHeight="12.75" x14ac:dyDescent="0.2"/>
  <cols>
    <col min="2" max="2" width="83.28515625" customWidth="1"/>
  </cols>
  <sheetData>
    <row r="3" spans="2:2" ht="127.5" x14ac:dyDescent="0.2">
      <c r="B3"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4"/>
  <sheetViews>
    <sheetView zoomScale="80" zoomScaleNormal="80" workbookViewId="0">
      <selection activeCell="E8" sqref="E8"/>
    </sheetView>
  </sheetViews>
  <sheetFormatPr defaultColWidth="17.140625" defaultRowHeight="12.75" customHeight="1" x14ac:dyDescent="0.2"/>
  <cols>
    <col min="2" max="2" width="43.7109375" customWidth="1"/>
    <col min="4" max="4" width="26.42578125" customWidth="1"/>
  </cols>
  <sheetData>
    <row r="1" spans="2:5" ht="12.75" customHeight="1" x14ac:dyDescent="0.2">
      <c r="E1" s="1"/>
    </row>
    <row r="2" spans="2:5" ht="25.5" x14ac:dyDescent="0.2">
      <c r="B2" s="4" t="s">
        <v>0</v>
      </c>
      <c r="C2" s="12">
        <v>1</v>
      </c>
      <c r="D2" s="11" t="str">
        <f>IF(ISBLANK(C2),"",IF((C2=0),"Installation Not Recommended",""))</f>
        <v/>
      </c>
      <c r="E2" s="2">
        <f>IF(ISBLANK(C2),0,1)</f>
        <v>1</v>
      </c>
    </row>
    <row r="3" spans="2:5" x14ac:dyDescent="0.2">
      <c r="B3" s="4" t="s">
        <v>1</v>
      </c>
      <c r="C3" s="12"/>
      <c r="D3" s="11"/>
      <c r="E3" s="2"/>
    </row>
    <row r="4" spans="2:5" ht="25.5" x14ac:dyDescent="0.2">
      <c r="B4" s="5" t="s">
        <v>2</v>
      </c>
      <c r="C4" s="10">
        <v>10</v>
      </c>
      <c r="D4" s="11" t="str">
        <f>IF(ISBLANK(C4),"",IF((C4=0),"Installation Not Recommended",""))</f>
        <v/>
      </c>
      <c r="E4" s="2">
        <f>IF(ISBLANK(C4),0,1)</f>
        <v>1</v>
      </c>
    </row>
    <row r="5" spans="2:5" x14ac:dyDescent="0.2">
      <c r="B5" s="5" t="s">
        <v>3</v>
      </c>
      <c r="C5" s="10"/>
      <c r="D5" s="11"/>
      <c r="E5" s="2"/>
    </row>
    <row r="6" spans="2:5" ht="25.5" x14ac:dyDescent="0.2">
      <c r="B6" s="4" t="s">
        <v>4</v>
      </c>
      <c r="C6" s="12">
        <v>12</v>
      </c>
      <c r="D6" s="11" t="str">
        <f>IF(ISBLANK(C6),"",IF((C6&lt;=8),"Installation Not Recommended",""))</f>
        <v/>
      </c>
      <c r="E6" s="2">
        <f>IF(ISBLANK(C6),0,1)</f>
        <v>1</v>
      </c>
    </row>
    <row r="7" spans="2:5" x14ac:dyDescent="0.2">
      <c r="B7" s="4" t="s">
        <v>5</v>
      </c>
      <c r="C7" s="12"/>
      <c r="D7" s="11"/>
      <c r="E7" s="2">
        <f>IF((C6&gt;12),"12",C6)</f>
        <v>12</v>
      </c>
    </row>
    <row r="8" spans="2:5" ht="25.5" x14ac:dyDescent="0.2">
      <c r="B8" s="5" t="s">
        <v>6</v>
      </c>
      <c r="C8" s="10">
        <v>694</v>
      </c>
      <c r="D8" s="11" t="str">
        <f>IF(ISBLANK(C8),"",IF(ISBLANK(C10),"",IF(((C8/C10)&lt;(416.7/100000)),"Installation Not Recommended",IF(((C8/C10)&lt;(555.6/100000)),"Expect Frequent Use of Backup HVAC System",""))))</f>
        <v/>
      </c>
      <c r="E8" s="2">
        <f>IF(ISBLANK(C8),0,IF(ISBLANK(C10),0,1))</f>
        <v>1</v>
      </c>
    </row>
    <row r="9" spans="2:5" x14ac:dyDescent="0.2">
      <c r="B9" s="8" t="s">
        <v>21</v>
      </c>
      <c r="C9" s="10"/>
      <c r="D9" s="11"/>
      <c r="E9" s="2">
        <f>IF(ISBLANK(C8),0,IF(ISBLANK(C10),0,(C8/C10)))</f>
        <v>6.94E-3</v>
      </c>
    </row>
    <row r="10" spans="2:5" x14ac:dyDescent="0.2">
      <c r="B10" s="4" t="s">
        <v>7</v>
      </c>
      <c r="C10" s="13">
        <v>100000</v>
      </c>
      <c r="D10" s="11"/>
      <c r="E10" s="2">
        <f>IF(ISBLANK(C10),0,1)</f>
        <v>1</v>
      </c>
    </row>
    <row r="11" spans="2:5" x14ac:dyDescent="0.2">
      <c r="B11" s="4" t="s">
        <v>8</v>
      </c>
      <c r="C11" s="13"/>
      <c r="D11" s="11"/>
      <c r="E11" s="2">
        <f>IF((E9&gt;(694.444/100000)),(694.444/100000),E9)</f>
        <v>6.94E-3</v>
      </c>
    </row>
    <row r="12" spans="2:5" ht="25.5" x14ac:dyDescent="0.2">
      <c r="B12" s="5" t="s">
        <v>9</v>
      </c>
      <c r="C12" s="10">
        <v>4</v>
      </c>
      <c r="D12" s="11"/>
      <c r="E12" s="2">
        <f>IF(ISBLANK(C12),0,1)</f>
        <v>1</v>
      </c>
    </row>
    <row r="13" spans="2:5" ht="39.950000000000003" customHeight="1" x14ac:dyDescent="0.2">
      <c r="B13" s="5" t="s">
        <v>10</v>
      </c>
      <c r="C13" s="10"/>
      <c r="D13" s="11"/>
      <c r="E13" s="2"/>
    </row>
    <row r="14" spans="2:5" ht="25.5" x14ac:dyDescent="0.2">
      <c r="B14" s="4" t="s">
        <v>11</v>
      </c>
      <c r="C14" s="12">
        <v>100</v>
      </c>
      <c r="D14" s="11"/>
      <c r="E14" s="2">
        <f>IF(ISBLANK(C14),0,1)</f>
        <v>1</v>
      </c>
    </row>
    <row r="15" spans="2:5" x14ac:dyDescent="0.2">
      <c r="B15" s="4" t="s">
        <v>12</v>
      </c>
      <c r="C15" s="12"/>
      <c r="D15" s="11"/>
      <c r="E15" s="2">
        <f>IF((C14&gt;100),100,C14)</f>
        <v>100</v>
      </c>
    </row>
    <row r="16" spans="2:5" ht="25.5" x14ac:dyDescent="0.2">
      <c r="B16" s="5" t="s">
        <v>13</v>
      </c>
      <c r="C16" s="10">
        <v>1</v>
      </c>
      <c r="D16" s="11"/>
      <c r="E16" s="2">
        <f>IF(ISBLANK(C16),0,1)</f>
        <v>1</v>
      </c>
    </row>
    <row r="17" spans="2:5" ht="17.45" customHeight="1" x14ac:dyDescent="0.2">
      <c r="B17" s="9" t="s">
        <v>22</v>
      </c>
      <c r="C17" s="10"/>
      <c r="D17" s="11"/>
      <c r="E17" s="2"/>
    </row>
    <row r="18" spans="2:5" x14ac:dyDescent="0.2">
      <c r="B18" s="4" t="s">
        <v>14</v>
      </c>
      <c r="C18" s="12">
        <v>9</v>
      </c>
      <c r="D18" s="11"/>
      <c r="E18" s="2">
        <f>IF(ISBLANK(C18),0,1)</f>
        <v>1</v>
      </c>
    </row>
    <row r="19" spans="2:5" x14ac:dyDescent="0.2">
      <c r="B19" s="4" t="s">
        <v>15</v>
      </c>
      <c r="C19" s="12"/>
      <c r="D19" s="11"/>
      <c r="E19" s="2" t="str">
        <f>IF(ISBLANK(C18),"0",IF((C18&gt;=14),"1",IF((C18&gt;=12),"2",IF((C18&gt;=10),"3","4"))))</f>
        <v>4</v>
      </c>
    </row>
    <row r="20" spans="2:5" ht="25.5" x14ac:dyDescent="0.2">
      <c r="B20" s="5" t="s">
        <v>16</v>
      </c>
      <c r="C20" s="10">
        <v>0</v>
      </c>
      <c r="D20" s="11"/>
      <c r="E20" s="2">
        <f>IF(ISBLANK(C20),0,1)</f>
        <v>1</v>
      </c>
    </row>
    <row r="21" spans="2:5" x14ac:dyDescent="0.2">
      <c r="B21" s="5" t="s">
        <v>17</v>
      </c>
      <c r="C21" s="10"/>
      <c r="D21" s="11"/>
      <c r="E21" s="2" t="str">
        <f>IF(ISBLANK(C20),0,IF((C20&gt;=10),"1",IF((C20&gt;=5),"2",IF((C20&gt;0),"3","4"))))</f>
        <v>4</v>
      </c>
    </row>
    <row r="22" spans="2:5" ht="38.25" x14ac:dyDescent="0.2">
      <c r="B22" s="4" t="s">
        <v>18</v>
      </c>
      <c r="C22" s="12">
        <v>1</v>
      </c>
      <c r="D22" s="11"/>
      <c r="E22" s="2">
        <f>IF(ISBLANK(C22),0,1)</f>
        <v>1</v>
      </c>
    </row>
    <row r="23" spans="2:5" x14ac:dyDescent="0.2">
      <c r="B23" s="4" t="s">
        <v>19</v>
      </c>
      <c r="C23" s="12"/>
      <c r="D23" s="11"/>
      <c r="E23" s="2"/>
    </row>
    <row r="24" spans="2:5" ht="25.15" customHeight="1" x14ac:dyDescent="0.2">
      <c r="B24" s="5" t="s">
        <v>20</v>
      </c>
      <c r="C24" s="6">
        <f>(((((((((((C2*10)*5)+(C4*5))+(((E7/12)*10)*4))+((( E11/(694.444/100000))*10)*3))+(((C12/4)*10)*3))+(((E15/100)*10)*3))+((C16*10)*2))+(((E19/4)*10)*2))+(((E21/4)*10)*2))+(C22*10))/((((((((((E2*5)+(E4*5))+(E6*4))+(E8*3))+(E12*3))+(E14*3))+(E16*2))+(E18*2))+(E20*2))+(E22*1))</f>
        <v>9.9993606395908081</v>
      </c>
      <c r="D24" s="7" t="str">
        <f>IF((D2="Installation Not Recommended"),"Installation Not Recommended",IF((D4="Installation Not Recommended"),"Installation Not Recommended",IF((D6="Installation Not Recommended"),"Installation Not Recommended",IF((D8="Installation Not Recommended"),"Installation Not Recommended",IF((C24&gt;=8.5),"Ideal or Nearly Ideal Site",IF((C24&gt;=7.5),"High Potential Site",IF((C24&gt;=6.3),"Site Meets Minimum Requirements","Installation Not Recommended")))))))</f>
        <v>Ideal or Nearly Ideal Site</v>
      </c>
      <c r="E24" s="3"/>
    </row>
  </sheetData>
  <mergeCells count="21">
    <mergeCell ref="C2:C3"/>
    <mergeCell ref="D2:D3"/>
    <mergeCell ref="C4:C5"/>
    <mergeCell ref="D4:D5"/>
    <mergeCell ref="C6:C7"/>
    <mergeCell ref="D6:D7"/>
    <mergeCell ref="C8:C9"/>
    <mergeCell ref="D8:D11"/>
    <mergeCell ref="C10:C11"/>
    <mergeCell ref="C12:C13"/>
    <mergeCell ref="D12:D13"/>
    <mergeCell ref="C20:C21"/>
    <mergeCell ref="D20:D21"/>
    <mergeCell ref="C22:C23"/>
    <mergeCell ref="D22:D23"/>
    <mergeCell ref="C14:C15"/>
    <mergeCell ref="D14:D15"/>
    <mergeCell ref="C16:C17"/>
    <mergeCell ref="D16:D17"/>
    <mergeCell ref="C18:C19"/>
    <mergeCell ref="D18:D19"/>
  </mergeCells>
  <pageMargins left="0.7" right="0.7" top="0.75" bottom="0.75" header="0.3" footer="0.3"/>
  <ignoredErrors>
    <ignoredError sqref="E19 E21 E15 E1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Information</vt:lpstr>
      <vt:lpstr>Scorecard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dc:creator>
  <cp:lastModifiedBy>Elise</cp:lastModifiedBy>
  <dcterms:created xsi:type="dcterms:W3CDTF">2013-10-14T16:17:13Z</dcterms:created>
  <dcterms:modified xsi:type="dcterms:W3CDTF">2013-10-17T17:57:51Z</dcterms:modified>
</cp:coreProperties>
</file>