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orth Lot" sheetId="1" r:id="rId3"/>
    <sheet state="visible" name="Gateway Garage" sheetId="2" r:id="rId4"/>
    <sheet state="visible" name="East Hall Garage" sheetId="3" r:id="rId5"/>
    <sheet state="visible" name="STUFF" sheetId="4" r:id="rId6"/>
  </sheets>
  <definedNames/>
  <calcPr/>
</workbook>
</file>

<file path=xl/sharedStrings.xml><?xml version="1.0" encoding="utf-8"?>
<sst xmlns="http://schemas.openxmlformats.org/spreadsheetml/2006/main" count="165" uniqueCount="104">
  <si>
    <t>NORTH LOT</t>
  </si>
  <si>
    <r>
      <t xml:space="preserve">AREA: </t>
    </r>
    <r>
      <rPr>
        <b/>
      </rPr>
      <t xml:space="preserve">50,660 S.F. </t>
    </r>
  </si>
  <si>
    <t>NORTH LOT T SUPPORT~ 13.5 Years</t>
  </si>
  <si>
    <t>NORTH LOT LONG SPANNING ~ 13 Years</t>
  </si>
  <si>
    <t>NORTH LOT INVERTED ~ 14.25</t>
  </si>
  <si>
    <t>C = (Cost / kWh)</t>
  </si>
  <si>
    <r>
      <t xml:space="preserve">SOLAR RADIATION: </t>
    </r>
    <r>
      <rPr>
        <b/>
      </rPr>
      <t>94.3%</t>
    </r>
  </si>
  <si>
    <r>
      <t xml:space="preserve">COST: </t>
    </r>
    <r>
      <rPr>
        <b/>
      </rPr>
      <t>$2,856,000 ($2,427,600 after MACRS)</t>
    </r>
  </si>
  <si>
    <r>
      <t xml:space="preserve">COST: </t>
    </r>
    <r>
      <rPr>
        <b/>
      </rPr>
      <t>$5,102,500 ($4,337,125 after MACRS)</t>
    </r>
  </si>
  <si>
    <r>
      <t xml:space="preserve">COST: </t>
    </r>
    <r>
      <rPr>
        <b/>
      </rPr>
      <t>$3,060,000 ($2,601,000 after MACRS)</t>
    </r>
  </si>
  <si>
    <t>PC = (Previous Cost / kWh)</t>
  </si>
  <si>
    <r>
      <t>ELECTRICITY COST:</t>
    </r>
    <r>
      <rPr>
        <b/>
      </rPr>
      <t xml:space="preserve"> $.1894 /kWh</t>
    </r>
  </si>
  <si>
    <r>
      <t xml:space="preserve">SYSTEM SIZE: </t>
    </r>
    <r>
      <rPr>
        <b/>
      </rPr>
      <t>816 kW</t>
    </r>
  </si>
  <si>
    <r>
      <t xml:space="preserve">SYSTEM SIZE: </t>
    </r>
    <r>
      <rPr>
        <b/>
      </rPr>
      <t>1570 kW</t>
    </r>
  </si>
  <si>
    <r>
      <t xml:space="preserve">SYSTEM SIZE: </t>
    </r>
    <r>
      <rPr>
        <b/>
      </rPr>
      <t>816 kW</t>
    </r>
  </si>
  <si>
    <t>E= (Energy Production)</t>
  </si>
  <si>
    <r>
      <t xml:space="preserve"># PARKING SPACES: </t>
    </r>
    <r>
      <rPr>
        <b/>
      </rPr>
      <t>136</t>
    </r>
  </si>
  <si>
    <r>
      <t xml:space="preserve">ANNUAL ENERGY PRODUCTION: </t>
    </r>
    <r>
      <rPr>
        <b/>
      </rPr>
      <t>894,671 kWh</t>
    </r>
  </si>
  <si>
    <r>
      <t xml:space="preserve">ANNUAL ENERGY PRODUCTION: </t>
    </r>
    <r>
      <rPr>
        <b/>
      </rPr>
      <t>1,680,059 kWh</t>
    </r>
  </si>
  <si>
    <r>
      <t xml:space="preserve">ANNUAL ENERGY PRODUCTION: </t>
    </r>
    <r>
      <rPr>
        <b/>
      </rPr>
      <t>881,460 kWh</t>
    </r>
  </si>
  <si>
    <t>PE = (Previous Energy Production)</t>
  </si>
  <si>
    <r>
      <t xml:space="preserve">ANNUAL VALUE GROWTH: </t>
    </r>
    <r>
      <rPr>
        <b/>
      </rPr>
      <t>3.5%</t>
    </r>
  </si>
  <si>
    <r>
      <t xml:space="preserve">ANNUAL ENERGY VALUE: </t>
    </r>
    <r>
      <rPr>
        <b/>
      </rPr>
      <t>$169,450</t>
    </r>
  </si>
  <si>
    <r>
      <t xml:space="preserve">ANNUAL ENERGY VALUE: </t>
    </r>
    <r>
      <rPr>
        <b/>
      </rPr>
      <t>$318,203</t>
    </r>
  </si>
  <si>
    <r>
      <t xml:space="preserve">ANNUAL ENERGY VALUE: </t>
    </r>
    <r>
      <rPr>
        <b/>
      </rPr>
      <t>$166,948</t>
    </r>
  </si>
  <si>
    <t>S = SMART Incentive</t>
  </si>
  <si>
    <r>
      <t xml:space="preserve">ANUNUAL DEGRADATION: </t>
    </r>
    <r>
      <rPr>
        <b/>
      </rPr>
      <t>-.25%</t>
    </r>
  </si>
  <si>
    <t>Year</t>
  </si>
  <si>
    <t>Degradation</t>
  </si>
  <si>
    <t>Cost / kWh</t>
  </si>
  <si>
    <t>Energy Production (kWh)</t>
  </si>
  <si>
    <t>SMART Incentive</t>
  </si>
  <si>
    <t>Generated Value</t>
  </si>
  <si>
    <t>Summed Value</t>
  </si>
  <si>
    <t>SMART Value</t>
  </si>
  <si>
    <t>SV = (Summed Value)</t>
  </si>
  <si>
    <t>Gateway Garage</t>
  </si>
  <si>
    <r>
      <t xml:space="preserve">AREA: </t>
    </r>
    <r>
      <rPr>
        <b/>
      </rPr>
      <t xml:space="preserve">34,800 S.F. </t>
    </r>
  </si>
  <si>
    <t>GATEWAY GARAGE T SUPPORT~ 13 Years</t>
  </si>
  <si>
    <t>GATEWAY GARAGE LONG SPANNING ~ 12.5 Years</t>
  </si>
  <si>
    <t>GATEWAY GARAGE INVERTED ~ 14 Years</t>
  </si>
  <si>
    <r>
      <t xml:space="preserve">SOLAR RADIATION: </t>
    </r>
    <r>
      <rPr>
        <b/>
      </rPr>
      <t>99.4%</t>
    </r>
  </si>
  <si>
    <r>
      <t xml:space="preserve">COST: </t>
    </r>
    <r>
      <rPr>
        <b/>
      </rPr>
      <t>$1,932,000 ($1,642,200 after MACRS)</t>
    </r>
  </si>
  <si>
    <r>
      <t xml:space="preserve">COST: </t>
    </r>
    <r>
      <rPr>
        <b/>
      </rPr>
      <t>$4,189,250 ($3,560,862 after MACRS)</t>
    </r>
  </si>
  <si>
    <t>PSV = (Previous Summed Value)</t>
  </si>
  <si>
    <r>
      <t xml:space="preserve">COST: </t>
    </r>
    <r>
      <rPr>
        <b/>
      </rPr>
      <t>$2,070,000 ($1,759,500 after MACRS)</t>
    </r>
  </si>
  <si>
    <r>
      <t>ELECTRICITY COST:</t>
    </r>
    <r>
      <rPr>
        <b/>
      </rPr>
      <t xml:space="preserve"> $.1894 /kWh</t>
    </r>
  </si>
  <si>
    <r>
      <t xml:space="preserve">SYSTEM SIZE: </t>
    </r>
    <r>
      <rPr>
        <b/>
      </rPr>
      <t>552 kW</t>
    </r>
  </si>
  <si>
    <r>
      <t xml:space="preserve">SYSTEM SIZE: </t>
    </r>
    <r>
      <rPr>
        <b/>
      </rPr>
      <t>1289 kW</t>
    </r>
  </si>
  <si>
    <r>
      <t xml:space="preserve">SYSTEM SIZE: </t>
    </r>
    <r>
      <rPr>
        <b/>
      </rPr>
      <t>552 kW</t>
    </r>
  </si>
  <si>
    <r>
      <t xml:space="preserve"># PARKING SPACES: </t>
    </r>
    <r>
      <rPr>
        <b/>
      </rPr>
      <t>92</t>
    </r>
  </si>
  <si>
    <r>
      <t>ANNUAL ENERGY PRODUCTION:</t>
    </r>
    <r>
      <rPr>
        <b/>
      </rPr>
      <t xml:space="preserve">  637,950 kWh</t>
    </r>
  </si>
  <si>
    <r>
      <t xml:space="preserve">ANNUAL ENERGY PRODUCTION: </t>
    </r>
    <r>
      <rPr>
        <b/>
      </rPr>
      <t>1,453,960 kWh</t>
    </r>
  </si>
  <si>
    <r>
      <t xml:space="preserve">ANNUAL ENERGY PRODUCTION: </t>
    </r>
    <r>
      <rPr>
        <b/>
      </rPr>
      <t>628,532 kWh</t>
    </r>
  </si>
  <si>
    <r>
      <t xml:space="preserve">ANNUAL VALUE GROWTH: </t>
    </r>
    <r>
      <rPr>
        <b/>
      </rPr>
      <t>3.5%</t>
    </r>
  </si>
  <si>
    <r>
      <t xml:space="preserve">ANNUAL ENERGY VALUE: </t>
    </r>
    <r>
      <rPr>
        <b/>
      </rPr>
      <t>$120,827</t>
    </r>
  </si>
  <si>
    <r>
      <t xml:space="preserve">ANNUAL ENERGY COST: </t>
    </r>
    <r>
      <rPr>
        <b/>
      </rPr>
      <t>$275,380</t>
    </r>
  </si>
  <si>
    <r>
      <t xml:space="preserve">ANNUAL ENERGY COST: </t>
    </r>
    <r>
      <rPr>
        <b/>
      </rPr>
      <t>$119,043</t>
    </r>
  </si>
  <si>
    <r>
      <t xml:space="preserve">ANUNUAL DEGRADATION: </t>
    </r>
    <r>
      <rPr>
        <b/>
      </rPr>
      <t>-.25%</t>
    </r>
  </si>
  <si>
    <t>G = (Generated Value)</t>
  </si>
  <si>
    <t>C = 1.035 x (PC)</t>
  </si>
  <si>
    <t>E = .9975 x (PE)</t>
  </si>
  <si>
    <t>S = (E) x .14</t>
  </si>
  <si>
    <t>G = (E) x (C)</t>
  </si>
  <si>
    <t>SV = (PSV) + (S) + (G)</t>
  </si>
  <si>
    <t>* PSV is the SV from the previous year</t>
  </si>
  <si>
    <t>*The year in which the summed value (SV) equals the total net cost is the payback point</t>
  </si>
  <si>
    <t>East Hall Garage</t>
  </si>
  <si>
    <r>
      <t xml:space="preserve">AREA: </t>
    </r>
    <r>
      <rPr>
        <b/>
      </rPr>
      <t xml:space="preserve">20,600 S.F. </t>
    </r>
  </si>
  <si>
    <t>EAST HALL GARAGE T SUPPORT~ 13.75 Years</t>
  </si>
  <si>
    <t>EAST HALL GARAGE LONG SPANNING ~ 13 Years</t>
  </si>
  <si>
    <t>EAST HALL GARAGE INVERTED ~ 14.75 Years</t>
  </si>
  <si>
    <r>
      <t xml:space="preserve">SOLAR RADIATION: </t>
    </r>
    <r>
      <rPr>
        <b/>
      </rPr>
      <t>93.3%</t>
    </r>
  </si>
  <si>
    <r>
      <t xml:space="preserve">COST: </t>
    </r>
    <r>
      <rPr>
        <b/>
      </rPr>
      <t>$1,407,000 ($1,195,950 after MACRS)</t>
    </r>
  </si>
  <si>
    <r>
      <t xml:space="preserve">COST: </t>
    </r>
    <r>
      <rPr>
        <b/>
      </rPr>
      <t>$2,427,750 ($2,063,587 after MACRS)</t>
    </r>
  </si>
  <si>
    <r>
      <t xml:space="preserve">COST: </t>
    </r>
    <r>
      <rPr>
        <b/>
      </rPr>
      <t>$1,507,500 ($1,281,375 after MACRS)</t>
    </r>
  </si>
  <si>
    <r>
      <t>ELECTRICITY COST:</t>
    </r>
    <r>
      <rPr>
        <b/>
      </rPr>
      <t xml:space="preserve"> $.1894 /kWh</t>
    </r>
  </si>
  <si>
    <r>
      <t xml:space="preserve">SYSTEM SIZE: </t>
    </r>
    <r>
      <rPr>
        <b/>
      </rPr>
      <t>402 kW</t>
    </r>
  </si>
  <si>
    <r>
      <t xml:space="preserve">SYSTEM SIZE: </t>
    </r>
    <r>
      <rPr>
        <b/>
      </rPr>
      <t>747 kW</t>
    </r>
  </si>
  <si>
    <r>
      <t xml:space="preserve">SYSTEM SIZE: </t>
    </r>
    <r>
      <rPr>
        <b/>
      </rPr>
      <t>402 kW</t>
    </r>
  </si>
  <si>
    <r>
      <t xml:space="preserve"># PARKING SPACES: </t>
    </r>
    <r>
      <rPr>
        <b/>
      </rPr>
      <t>67</t>
    </r>
  </si>
  <si>
    <r>
      <t xml:space="preserve">ANNUAL ENERGY PRODUCTION: </t>
    </r>
    <r>
      <rPr>
        <b/>
      </rPr>
      <t>431,658 kWh</t>
    </r>
  </si>
  <si>
    <r>
      <t xml:space="preserve">ANNUAL ENERGY PRODUCTION: </t>
    </r>
    <r>
      <rPr>
        <b/>
      </rPr>
      <t>790,888 kWh</t>
    </r>
  </si>
  <si>
    <r>
      <t xml:space="preserve">ANNUAL ENERGY PRODUCTION: </t>
    </r>
    <r>
      <rPr>
        <b/>
      </rPr>
      <t>421,795</t>
    </r>
    <r>
      <t xml:space="preserve"> </t>
    </r>
    <r>
      <rPr>
        <b/>
      </rPr>
      <t>kWh</t>
    </r>
  </si>
  <si>
    <r>
      <t xml:space="preserve">ANNUAL VALUE GROWTH: </t>
    </r>
    <r>
      <rPr>
        <b/>
      </rPr>
      <t>3.5%</t>
    </r>
  </si>
  <si>
    <r>
      <t xml:space="preserve">ANNUAL ENERGY VALUE: </t>
    </r>
    <r>
      <rPr>
        <b/>
      </rPr>
      <t>$81,756</t>
    </r>
  </si>
  <si>
    <r>
      <t xml:space="preserve">ANNUAL ENERGY VALUE: </t>
    </r>
    <r>
      <rPr>
        <b/>
      </rPr>
      <t>$149,794</t>
    </r>
  </si>
  <si>
    <r>
      <t xml:space="preserve">ANNUAL ENERGY VALUE: </t>
    </r>
    <r>
      <rPr>
        <b/>
      </rPr>
      <t>$79,887</t>
    </r>
  </si>
  <si>
    <r>
      <t xml:space="preserve">ANNUAL DEGRADATION: </t>
    </r>
    <r>
      <rPr>
        <b/>
      </rPr>
      <t>-.25%</t>
    </r>
  </si>
  <si>
    <t>SMART Incentives</t>
  </si>
  <si>
    <t>PPA ESTIMATES</t>
  </si>
  <si>
    <t>Actual Energy Value</t>
  </si>
  <si>
    <t>Energy Production</t>
  </si>
  <si>
    <t>Normal Energy Costs</t>
  </si>
  <si>
    <t>Estimated Contract Multiplier (Low)</t>
  </si>
  <si>
    <t>Value</t>
  </si>
  <si>
    <t>High Savings</t>
  </si>
  <si>
    <t>COST</t>
  </si>
  <si>
    <t>FEDERAL ITC</t>
  </si>
  <si>
    <t>MACRS</t>
  </si>
  <si>
    <t>SMART</t>
  </si>
  <si>
    <t>REMAINING</t>
  </si>
  <si>
    <t>Estimated Contract Multiplier(High)</t>
  </si>
  <si>
    <t>Low 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</si>
</sst>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0.0000"/>
    <numFmt numFmtId="166" formatCode="&quot;$&quot;#,##0"/>
  </numFmts>
  <fonts count="5">
    <font>
      <sz val="10.0"/>
      <color rgb="FF000000"/>
      <name val="Arial"/>
    </font>
    <font>
      <b/>
      <sz val="24.0"/>
    </font>
    <font/>
    <font>
      <b/>
    </font>
    <font>
      <b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1C232"/>
        <bgColor rgb="FFF1C232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 horizontal="center" readingOrder="0"/>
    </xf>
    <xf borderId="4" fillId="2" fontId="2" numFmtId="0" xfId="0" applyAlignment="1" applyBorder="1" applyFill="1" applyFont="1">
      <alignment horizontal="center" readingOrder="0"/>
    </xf>
    <xf borderId="5" fillId="0" fontId="2" numFmtId="0" xfId="0" applyBorder="1" applyFont="1"/>
    <xf borderId="4" fillId="0" fontId="2" numFmtId="0" xfId="0" applyAlignment="1" applyBorder="1" applyFont="1">
      <alignment horizontal="center" readingOrder="0"/>
    </xf>
    <xf borderId="6" fillId="0" fontId="2" numFmtId="0" xfId="0" applyAlignment="1" applyBorder="1" applyFont="1">
      <alignment horizontal="center" readingOrder="0"/>
    </xf>
    <xf borderId="7" fillId="0" fontId="2" numFmtId="0" xfId="0" applyBorder="1" applyFont="1"/>
    <xf borderId="8" fillId="0" fontId="2" numFmtId="0" xfId="0" applyBorder="1" applyFont="1"/>
    <xf borderId="4" fillId="0" fontId="2" numFmtId="0" xfId="0" applyAlignment="1" applyBorder="1" applyFont="1">
      <alignment horizontal="right" readingOrder="0"/>
    </xf>
    <xf borderId="0" fillId="0" fontId="2" numFmtId="0" xfId="0" applyAlignment="1" applyFont="1">
      <alignment horizontal="right" readingOrder="0"/>
    </xf>
    <xf borderId="0" fillId="0" fontId="2" numFmtId="4" xfId="0" applyAlignment="1" applyFont="1" applyNumberFormat="1">
      <alignment horizontal="right" readingOrder="0"/>
    </xf>
    <xf borderId="5" fillId="0" fontId="2" numFmtId="4" xfId="0" applyAlignment="1" applyBorder="1" applyFont="1" applyNumberFormat="1">
      <alignment horizontal="right" readingOrder="0"/>
    </xf>
    <xf borderId="1" fillId="0" fontId="2" numFmtId="0" xfId="0" applyAlignment="1" applyBorder="1" applyFont="1">
      <alignment horizontal="right" readingOrder="0"/>
    </xf>
    <xf borderId="2" fillId="0" fontId="2" numFmtId="0" xfId="0" applyAlignment="1" applyBorder="1" applyFont="1">
      <alignment horizontal="right" readingOrder="0"/>
    </xf>
    <xf borderId="2" fillId="0" fontId="2" numFmtId="4" xfId="0" applyAlignment="1" applyBorder="1" applyFont="1" applyNumberFormat="1">
      <alignment horizontal="right" readingOrder="0"/>
    </xf>
    <xf borderId="3" fillId="0" fontId="2" numFmtId="4" xfId="0" applyAlignment="1" applyBorder="1" applyFont="1" applyNumberFormat="1">
      <alignment horizontal="right" readingOrder="0"/>
    </xf>
    <xf borderId="4" fillId="0" fontId="2" numFmtId="0" xfId="0" applyAlignment="1" applyBorder="1" applyFont="1">
      <alignment readingOrder="0"/>
    </xf>
    <xf borderId="0" fillId="3" fontId="2" numFmtId="3" xfId="0" applyAlignment="1" applyFill="1" applyFont="1" applyNumberFormat="1">
      <alignment readingOrder="0"/>
    </xf>
    <xf borderId="0" fillId="4" fontId="2" numFmtId="164" xfId="0" applyAlignment="1" applyFill="1" applyFont="1" applyNumberFormat="1">
      <alignment readingOrder="0"/>
    </xf>
    <xf borderId="5" fillId="0" fontId="2" numFmtId="164" xfId="0" applyBorder="1" applyFont="1" applyNumberFormat="1"/>
    <xf borderId="0" fillId="5" fontId="2" numFmtId="3" xfId="0" applyAlignment="1" applyFill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3" xfId="0" applyFont="1" applyNumberFormat="1"/>
    <xf borderId="0" fillId="4" fontId="2" numFmtId="0" xfId="0" applyAlignment="1" applyFont="1">
      <alignment horizontal="center"/>
    </xf>
    <xf borderId="4" fillId="4" fontId="2" numFmtId="0" xfId="0" applyAlignment="1" applyBorder="1" applyFont="1">
      <alignment readingOrder="0"/>
    </xf>
    <xf borderId="0" fillId="4" fontId="2" numFmtId="0" xfId="0" applyAlignment="1" applyFont="1">
      <alignment readingOrder="0"/>
    </xf>
    <xf borderId="0" fillId="4" fontId="2" numFmtId="165" xfId="0" applyAlignment="1" applyFont="1" applyNumberFormat="1">
      <alignment readingOrder="0"/>
    </xf>
    <xf borderId="0" fillId="4" fontId="2" numFmtId="3" xfId="0" applyFont="1" applyNumberFormat="1"/>
    <xf borderId="5" fillId="4" fontId="2" numFmtId="164" xfId="0" applyBorder="1" applyFont="1" applyNumberFormat="1"/>
    <xf borderId="4" fillId="2" fontId="2" numFmtId="0" xfId="0" applyAlignment="1" applyBorder="1" applyFont="1">
      <alignment readingOrder="0"/>
    </xf>
    <xf borderId="0" fillId="2" fontId="2" numFmtId="0" xfId="0" applyAlignment="1" applyFont="1">
      <alignment readingOrder="0"/>
    </xf>
    <xf borderId="0" fillId="2" fontId="2" numFmtId="165" xfId="0" applyAlignment="1" applyFont="1" applyNumberFormat="1">
      <alignment readingOrder="0"/>
    </xf>
    <xf borderId="0" fillId="2" fontId="2" numFmtId="3" xfId="0" applyFont="1" applyNumberFormat="1"/>
    <xf borderId="0" fillId="2" fontId="2" numFmtId="164" xfId="0" applyAlignment="1" applyFont="1" applyNumberFormat="1">
      <alignment readingOrder="0"/>
    </xf>
    <xf borderId="5" fillId="2" fontId="2" numFmtId="164" xfId="0" applyBorder="1" applyFont="1" applyNumberFormat="1"/>
    <xf borderId="0" fillId="2" fontId="2" numFmtId="0" xfId="0" applyAlignment="1" applyFont="1">
      <alignment horizontal="center" readingOrder="0"/>
    </xf>
    <xf borderId="0" fillId="4" fontId="2" numFmtId="0" xfId="0" applyFont="1"/>
    <xf borderId="0" fillId="5" fontId="2" numFmtId="4" xfId="0" applyAlignment="1" applyFont="1" applyNumberFormat="1">
      <alignment readingOrder="0"/>
    </xf>
    <xf borderId="4" fillId="6" fontId="2" numFmtId="0" xfId="0" applyAlignment="1" applyBorder="1" applyFill="1" applyFont="1">
      <alignment readingOrder="0"/>
    </xf>
    <xf borderId="0" fillId="6" fontId="2" numFmtId="0" xfId="0" applyAlignment="1" applyFont="1">
      <alignment readingOrder="0"/>
    </xf>
    <xf borderId="0" fillId="6" fontId="2" numFmtId="165" xfId="0" applyAlignment="1" applyFont="1" applyNumberFormat="1">
      <alignment readingOrder="0"/>
    </xf>
    <xf borderId="0" fillId="6" fontId="2" numFmtId="3" xfId="0" applyFont="1" applyNumberFormat="1"/>
    <xf borderId="0" fillId="6" fontId="2" numFmtId="164" xfId="0" applyAlignment="1" applyFont="1" applyNumberFormat="1">
      <alignment readingOrder="0"/>
    </xf>
    <xf borderId="5" fillId="6" fontId="2" numFmtId="164" xfId="0" applyBorder="1" applyFont="1" applyNumberFormat="1"/>
    <xf borderId="0" fillId="0" fontId="2" numFmtId="4" xfId="0" applyFont="1" applyNumberFormat="1"/>
    <xf borderId="0" fillId="0" fontId="2" numFmtId="164" xfId="0" applyFont="1" applyNumberFormat="1"/>
    <xf borderId="6" fillId="0" fontId="2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7" fillId="0" fontId="2" numFmtId="165" xfId="0" applyAlignment="1" applyBorder="1" applyFont="1" applyNumberFormat="1">
      <alignment readingOrder="0"/>
    </xf>
    <xf borderId="7" fillId="0" fontId="2" numFmtId="3" xfId="0" applyBorder="1" applyFont="1" applyNumberFormat="1"/>
    <xf borderId="7" fillId="4" fontId="2" numFmtId="164" xfId="0" applyAlignment="1" applyBorder="1" applyFont="1" applyNumberFormat="1">
      <alignment readingOrder="0"/>
    </xf>
    <xf borderId="8" fillId="0" fontId="2" numFmtId="164" xfId="0" applyBorder="1" applyFont="1" applyNumberFormat="1"/>
    <xf borderId="0" fillId="2" fontId="2" numFmtId="4" xfId="0" applyFont="1" applyNumberFormat="1"/>
    <xf borderId="0" fillId="0" fontId="2" numFmtId="164" xfId="0" applyAlignment="1" applyFont="1" applyNumberFormat="1">
      <alignment readingOrder="0"/>
    </xf>
    <xf borderId="0" fillId="4" fontId="2" numFmtId="4" xfId="0" applyFont="1" applyNumberFormat="1"/>
    <xf borderId="0" fillId="6" fontId="2" numFmtId="4" xfId="0" applyFont="1" applyNumberFormat="1"/>
    <xf borderId="7" fillId="0" fontId="2" numFmtId="4" xfId="0" applyBorder="1" applyFont="1" applyNumberFormat="1"/>
    <xf borderId="2" fillId="0" fontId="2" numFmtId="0" xfId="0" applyAlignment="1" applyBorder="1" applyFont="1">
      <alignment readingOrder="0"/>
    </xf>
    <xf borderId="0" fillId="0" fontId="2" numFmtId="166" xfId="0" applyAlignment="1" applyFont="1" applyNumberFormat="1">
      <alignment readingOrder="0"/>
    </xf>
    <xf borderId="1" fillId="4" fontId="2" numFmtId="0" xfId="0" applyAlignment="1" applyBorder="1" applyFont="1">
      <alignment readingOrder="0"/>
    </xf>
    <xf borderId="2" fillId="3" fontId="2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0" fillId="0" fontId="2" numFmtId="3" xfId="0" applyAlignment="1" applyFont="1" applyNumberFormat="1">
      <alignment readingOrder="0"/>
    </xf>
    <xf borderId="0" fillId="4" fontId="2" numFmtId="3" xfId="0" applyAlignment="1" applyFont="1" applyNumberFormat="1">
      <alignment readingOrder="0"/>
    </xf>
    <xf borderId="0" fillId="3" fontId="2" numFmtId="164" xfId="0" applyAlignment="1" applyFont="1" applyNumberFormat="1">
      <alignment readingOrder="0"/>
    </xf>
    <xf borderId="4" fillId="4" fontId="2" numFmtId="0" xfId="0" applyBorder="1" applyFont="1"/>
    <xf borderId="0" fillId="3" fontId="2" numFmtId="164" xfId="0" applyFont="1" applyNumberFormat="1"/>
    <xf borderId="0" fillId="4" fontId="4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5" fontId="2" numFmtId="164" xfId="0" applyFont="1" applyNumberFormat="1"/>
    <xf borderId="6" fillId="4" fontId="2" numFmtId="0" xfId="0" applyBorder="1" applyFont="1"/>
    <xf borderId="7" fillId="4" fontId="2" numFmtId="165" xfId="0" applyAlignment="1" applyBorder="1" applyFont="1" applyNumberFormat="1">
      <alignment readingOrder="0"/>
    </xf>
    <xf borderId="7" fillId="4" fontId="2" numFmtId="3" xfId="0" applyBorder="1" applyFont="1" applyNumberFormat="1"/>
    <xf borderId="7" fillId="3" fontId="2" numFmtId="164" xfId="0" applyAlignment="1" applyBorder="1" applyFont="1" applyNumberFormat="1">
      <alignment readingOrder="0"/>
    </xf>
    <xf borderId="7" fillId="4" fontId="2" numFmtId="0" xfId="0" applyBorder="1" applyFont="1"/>
    <xf borderId="7" fillId="3" fontId="2" numFmtId="164" xfId="0" applyBorder="1" applyFont="1" applyNumberFormat="1"/>
    <xf borderId="8" fillId="4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North Lot Generated Value Over Time (Ownership)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3D85C6"/>
              </a:solidFill>
            </a:ln>
          </c:spPr>
          <c:marker>
            <c:symbol val="none"/>
          </c:marker>
          <c:dPt>
            <c:idx val="8"/>
            <c:marker>
              <c:symbol val="circle"/>
              <c:size val="7"/>
              <c:spPr>
                <a:solidFill>
                  <a:srgbClr val="3D85C6"/>
                </a:solidFill>
                <a:ln cmpd="sng">
                  <a:solidFill>
                    <a:srgbClr val="3D85C6"/>
                  </a:solidFill>
                </a:ln>
              </c:spPr>
            </c:marker>
          </c:dPt>
          <c:cat>
            <c:strRef>
              <c:f>'North Lot'!$B$7:$B$32</c:f>
            </c:strRef>
          </c:cat>
          <c:val>
            <c:numRef>
              <c:f>'North Lot'!$H$7:$H$32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6AA84F"/>
              </a:solidFill>
            </a:ln>
          </c:spPr>
          <c:marker>
            <c:symbol val="none"/>
          </c:marker>
          <c:dPt>
            <c:idx val="8"/>
            <c:marker>
              <c:symbol val="circle"/>
              <c:size val="7"/>
              <c:spPr>
                <a:solidFill>
                  <a:srgbClr val="6AA84F"/>
                </a:solidFill>
                <a:ln cmpd="sng">
                  <a:solidFill>
                    <a:srgbClr val="6AA84F"/>
                  </a:solidFill>
                </a:ln>
              </c:spPr>
            </c:marker>
          </c:dPt>
          <c:cat>
            <c:strRef>
              <c:f>'North Lot'!$B$7:$B$32</c:f>
            </c:strRef>
          </c:cat>
          <c:val>
            <c:numRef>
              <c:f>'North Lot'!$C$36:$C$61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E06666"/>
              </a:solidFill>
            </a:ln>
          </c:spPr>
          <c:marker>
            <c:symbol val="none"/>
          </c:marker>
          <c:dPt>
            <c:idx val="9"/>
            <c:marker>
              <c:symbol val="circle"/>
              <c:size val="7"/>
              <c:spPr>
                <a:solidFill>
                  <a:srgbClr val="E06666"/>
                </a:solidFill>
                <a:ln cmpd="sng">
                  <a:solidFill>
                    <a:srgbClr val="E06666"/>
                  </a:solidFill>
                </a:ln>
              </c:spPr>
            </c:marker>
          </c:dPt>
          <c:cat>
            <c:strRef>
              <c:f>'North Lot'!$B$7:$B$32</c:f>
            </c:strRef>
          </c:cat>
          <c:val>
            <c:numRef>
              <c:f>'North Lot'!$P$8:$P$33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'North Lot'!$B$7:$B$32</c:f>
            </c:strRef>
          </c:cat>
          <c:val>
            <c:numRef>
              <c:f>'North Lot'!$X$8:$X$33</c:f>
            </c:numRef>
          </c:val>
          <c:smooth val="0"/>
        </c:ser>
        <c:ser>
          <c:idx val="4"/>
          <c:order val="4"/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'North Lot'!$B$7:$B$32</c:f>
            </c:strRef>
          </c:cat>
          <c:val>
            <c:numRef>
              <c:f>'North Lot'!$D$36:$D$61</c:f>
            </c:numRef>
          </c:val>
          <c:smooth val="0"/>
        </c:ser>
        <c:ser>
          <c:idx val="5"/>
          <c:order val="5"/>
          <c:spPr>
            <a:ln cmpd="sng" w="1905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'North Lot'!$B$7:$B$32</c:f>
            </c:strRef>
          </c:cat>
          <c:val>
            <c:numRef>
              <c:f>'North Lot'!$E$36:$E$61</c:f>
            </c:numRef>
          </c:val>
          <c:smooth val="0"/>
        </c:ser>
        <c:axId val="718795422"/>
        <c:axId val="172019770"/>
      </c:lineChart>
      <c:catAx>
        <c:axId val="718795422"/>
        <c:scaling>
          <c:orientation val="minMax"/>
          <c:max val="20.0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Years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72019770"/>
      </c:catAx>
      <c:valAx>
        <c:axId val="1720197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Generated Value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18795422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Gateway Garage Generated Value Over Time (Ownership)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E06666"/>
              </a:solidFill>
            </a:ln>
          </c:spPr>
          <c:marker>
            <c:symbol val="none"/>
          </c:marker>
          <c:dPt>
            <c:idx val="6"/>
            <c:marker>
              <c:symbol val="circle"/>
              <c:size val="7"/>
              <c:spPr>
                <a:solidFill>
                  <a:srgbClr val="E06666"/>
                </a:solidFill>
                <a:ln cmpd="sng">
                  <a:solidFill>
                    <a:srgbClr val="E06666"/>
                  </a:solidFill>
                </a:ln>
              </c:spPr>
            </c:marker>
          </c:dPt>
          <c:cat>
            <c:strRef>
              <c:f>'Gateway Garage'!$J$8:$J$32</c:f>
            </c:strRef>
          </c:cat>
          <c:val>
            <c:numRef>
              <c:f>'Gateway Garage'!$H$8:$H$32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6AA84F"/>
              </a:solidFill>
            </a:ln>
          </c:spPr>
          <c:marker>
            <c:symbol val="none"/>
          </c:marker>
          <c:dPt>
            <c:idx val="6"/>
            <c:marker>
              <c:symbol val="circle"/>
              <c:size val="7"/>
              <c:spPr>
                <a:solidFill>
                  <a:srgbClr val="6AA84F"/>
                </a:solidFill>
                <a:ln cmpd="sng">
                  <a:solidFill>
                    <a:srgbClr val="6AA84F"/>
                  </a:solidFill>
                </a:ln>
              </c:spPr>
            </c:marker>
          </c:dPt>
          <c:cat>
            <c:strRef>
              <c:f>'Gateway Garage'!$J$8:$J$32</c:f>
            </c:strRef>
          </c:cat>
          <c:val>
            <c:numRef>
              <c:f>'Gateway Garage'!$P$8:$P$32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3D85C6"/>
              </a:solidFill>
            </a:ln>
          </c:spPr>
          <c:marker>
            <c:symbol val="none"/>
          </c:marker>
          <c:dPt>
            <c:idx val="7"/>
            <c:marker>
              <c:symbol val="circle"/>
              <c:size val="7"/>
              <c:spPr>
                <a:solidFill>
                  <a:srgbClr val="3D85C6"/>
                </a:solidFill>
                <a:ln cmpd="sng">
                  <a:solidFill>
                    <a:srgbClr val="3D85C6"/>
                  </a:solidFill>
                </a:ln>
              </c:spPr>
            </c:marker>
          </c:dPt>
          <c:cat>
            <c:strRef>
              <c:f>'Gateway Garage'!$J$8:$J$32</c:f>
            </c:strRef>
          </c:cat>
          <c:val>
            <c:numRef>
              <c:f>'Gateway Garage'!$C$36:$C$61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'Gateway Garage'!$J$8:$J$32</c:f>
            </c:strRef>
          </c:cat>
          <c:val>
            <c:numRef>
              <c:f>'Gateway Garage'!$D$36:$D$60</c:f>
            </c:numRef>
          </c:val>
          <c:smooth val="0"/>
        </c:ser>
        <c:ser>
          <c:idx val="4"/>
          <c:order val="4"/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'Gateway Garage'!$J$8:$J$32</c:f>
            </c:strRef>
          </c:cat>
          <c:val>
            <c:numRef>
              <c:f>'Gateway Garage'!$E$36:$E$61</c:f>
            </c:numRef>
          </c:val>
          <c:smooth val="0"/>
        </c:ser>
        <c:ser>
          <c:idx val="5"/>
          <c:order val="5"/>
          <c:spPr>
            <a:ln cmpd="sng" w="1905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'Gateway Garage'!$J$8:$J$32</c:f>
            </c:strRef>
          </c:cat>
          <c:val>
            <c:numRef>
              <c:f>'Gateway Garage'!$X$8:$X$32</c:f>
            </c:numRef>
          </c:val>
          <c:smooth val="0"/>
        </c:ser>
        <c:axId val="608905405"/>
        <c:axId val="549953715"/>
      </c:lineChart>
      <c:catAx>
        <c:axId val="608905405"/>
        <c:scaling>
          <c:orientation val="minMax"/>
          <c:max val="20.0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Years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549953715"/>
      </c:catAx>
      <c:valAx>
        <c:axId val="5499537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Generated Value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08905405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East Hall Garage Generated Value Over Time (Ownership)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E06666"/>
              </a:solidFill>
            </a:ln>
          </c:spPr>
          <c:marker>
            <c:symbol val="none"/>
          </c:marker>
          <c:dPt>
            <c:idx val="8"/>
            <c:marker>
              <c:symbol val="circle"/>
              <c:size val="7"/>
              <c:spPr>
                <a:solidFill>
                  <a:srgbClr val="E06666"/>
                </a:solidFill>
                <a:ln cmpd="sng">
                  <a:solidFill>
                    <a:srgbClr val="E06666"/>
                  </a:solidFill>
                </a:ln>
              </c:spPr>
            </c:marker>
          </c:dPt>
          <c:cat>
            <c:strRef>
              <c:f>'East Hall Garage'!$B$7:$B$32</c:f>
            </c:strRef>
          </c:cat>
          <c:val>
            <c:numRef>
              <c:f>'East Hall Garage'!$H$8:$H$32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6AA84F"/>
              </a:solidFill>
            </a:ln>
          </c:spPr>
          <c:marker>
            <c:symbol val="none"/>
          </c:marker>
          <c:dPt>
            <c:idx val="7"/>
            <c:marker>
              <c:symbol val="circle"/>
              <c:size val="7"/>
              <c:spPr>
                <a:solidFill>
                  <a:srgbClr val="6AA84F"/>
                </a:solidFill>
                <a:ln cmpd="sng">
                  <a:solidFill>
                    <a:srgbClr val="6AA84F"/>
                  </a:solidFill>
                </a:ln>
              </c:spPr>
            </c:marker>
          </c:dPt>
          <c:cat>
            <c:strRef>
              <c:f>'East Hall Garage'!$B$7:$B$32</c:f>
            </c:strRef>
          </c:cat>
          <c:val>
            <c:numRef>
              <c:f>'East Hall Garage'!$P$8:$P$32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3D85C6"/>
              </a:solidFill>
            </a:ln>
          </c:spPr>
          <c:marker>
            <c:symbol val="none"/>
          </c:marker>
          <c:dPt>
            <c:idx val="7"/>
            <c:marker>
              <c:symbol val="circle"/>
              <c:size val="7"/>
              <c:spPr>
                <a:solidFill>
                  <a:srgbClr val="3D85C6"/>
                </a:solidFill>
                <a:ln cmpd="sng">
                  <a:solidFill>
                    <a:srgbClr val="3D85C6"/>
                  </a:solidFill>
                </a:ln>
              </c:spPr>
            </c:marker>
          </c:dPt>
          <c:cat>
            <c:strRef>
              <c:f>'East Hall Garage'!$B$7:$B$32</c:f>
            </c:strRef>
          </c:cat>
          <c:val>
            <c:numRef>
              <c:f>'East Hall Garage'!$X$8:$X$32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'East Hall Garage'!$B$7:$B$32</c:f>
            </c:strRef>
          </c:cat>
          <c:val>
            <c:numRef>
              <c:f>'East Hall Garage'!$C$35:$C$60</c:f>
            </c:numRef>
          </c:val>
          <c:smooth val="0"/>
        </c:ser>
        <c:ser>
          <c:idx val="4"/>
          <c:order val="4"/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'East Hall Garage'!$B$7:$B$32</c:f>
            </c:strRef>
          </c:cat>
          <c:val>
            <c:numRef>
              <c:f>'East Hall Garage'!$D$35:$D$60</c:f>
            </c:numRef>
          </c:val>
          <c:smooth val="0"/>
        </c:ser>
        <c:ser>
          <c:idx val="5"/>
          <c:order val="5"/>
          <c:spPr>
            <a:ln cmpd="sng" w="1905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'East Hall Garage'!$B$7:$B$32</c:f>
            </c:strRef>
          </c:cat>
          <c:val>
            <c:numRef>
              <c:f>'East Hall Garage'!$E$35:$E$60</c:f>
            </c:numRef>
          </c:val>
          <c:smooth val="0"/>
        </c:ser>
        <c:axId val="220251529"/>
        <c:axId val="566765072"/>
      </c:lineChart>
      <c:catAx>
        <c:axId val="220251529"/>
        <c:scaling>
          <c:orientation val="minMax"/>
          <c:max val="20.0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Years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566765072"/>
      </c:catAx>
      <c:valAx>
        <c:axId val="5667650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Generated Value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20251529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/>
            </a:pPr>
            <a:r>
              <a:t>First Year Incentives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1155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6AA84F"/>
              </a:solidFill>
            </c:spPr>
          </c:dPt>
          <c:dPt>
            <c:idx val="3"/>
            <c:spPr>
              <a:solidFill>
                <a:srgbClr val="CCCC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STUFF!$A$6:$A$9</c:f>
            </c:strRef>
          </c:cat>
          <c:val>
            <c:numRef>
              <c:f>STUFF!$B$6:$B$9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/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457200</xdr:colOff>
      <xdr:row>34</xdr:row>
      <xdr:rowOff>142875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7</xdr:row>
      <xdr:rowOff>66675</xdr:rowOff>
    </xdr:from>
    <xdr:ext cx="2038350" cy="3533775"/>
    <xdr:pic>
      <xdr:nvPicPr>
        <xdr:cNvPr id="0" name="image3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57150</xdr:colOff>
      <xdr:row>35</xdr:row>
      <xdr:rowOff>95250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7</xdr:row>
      <xdr:rowOff>66675</xdr:rowOff>
    </xdr:from>
    <xdr:ext cx="2390775" cy="29527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457200</xdr:colOff>
      <xdr:row>34</xdr:row>
      <xdr:rowOff>142875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7</xdr:row>
      <xdr:rowOff>57150</xdr:rowOff>
    </xdr:from>
    <xdr:ext cx="2400300" cy="26955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</xdr:colOff>
      <xdr:row>13</xdr:row>
      <xdr:rowOff>95250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57"/>
    <col customWidth="1" min="2" max="2" width="5.86"/>
    <col customWidth="1" min="3" max="3" width="11.29"/>
    <col customWidth="1" min="4" max="4" width="12.86"/>
    <col customWidth="1" min="5" max="5" width="21.86"/>
    <col customWidth="1" min="6" max="8" width="17.29"/>
    <col customWidth="1" min="9" max="9" width="5.0"/>
    <col customWidth="1" min="10" max="10" width="5.86"/>
    <col customWidth="1" min="11" max="11" width="11.29"/>
    <col customWidth="1" min="12" max="12" width="10.29"/>
    <col customWidth="1" min="13" max="13" width="21.86"/>
    <col customWidth="1" min="14" max="16" width="17.29"/>
    <col customWidth="1" min="17" max="17" width="4.57"/>
    <col customWidth="1" min="18" max="18" width="5.86"/>
    <col customWidth="1" min="19" max="19" width="11.29"/>
    <col customWidth="1" min="20" max="20" width="10.29"/>
    <col customWidth="1" min="21" max="21" width="21.86"/>
    <col customWidth="1" min="22" max="24" width="17.29"/>
    <col customWidth="1" min="27" max="27" width="73.71"/>
  </cols>
  <sheetData>
    <row r="1">
      <c r="A1" s="1" t="s">
        <v>0</v>
      </c>
    </row>
    <row r="2">
      <c r="A2" s="2" t="s">
        <v>1</v>
      </c>
      <c r="B2" s="3" t="s">
        <v>2</v>
      </c>
      <c r="C2" s="4"/>
      <c r="D2" s="4"/>
      <c r="E2" s="4"/>
      <c r="F2" s="4"/>
      <c r="G2" s="4"/>
      <c r="H2" s="5"/>
      <c r="J2" s="3" t="s">
        <v>3</v>
      </c>
      <c r="K2" s="4"/>
      <c r="L2" s="4"/>
      <c r="M2" s="4"/>
      <c r="N2" s="4"/>
      <c r="O2" s="4"/>
      <c r="P2" s="5"/>
      <c r="R2" s="3" t="s">
        <v>4</v>
      </c>
      <c r="S2" s="4"/>
      <c r="T2" s="4"/>
      <c r="U2" s="4"/>
      <c r="V2" s="4"/>
      <c r="W2" s="4"/>
      <c r="X2" s="5"/>
      <c r="AA2" s="6" t="s">
        <v>5</v>
      </c>
    </row>
    <row r="3">
      <c r="A3" s="2" t="s">
        <v>6</v>
      </c>
      <c r="B3" s="7" t="s">
        <v>7</v>
      </c>
      <c r="H3" s="8"/>
      <c r="J3" s="7" t="s">
        <v>8</v>
      </c>
      <c r="P3" s="8"/>
      <c r="R3" s="7" t="s">
        <v>9</v>
      </c>
      <c r="X3" s="8"/>
      <c r="AA3" s="6" t="s">
        <v>10</v>
      </c>
    </row>
    <row r="4">
      <c r="A4" s="2" t="s">
        <v>11</v>
      </c>
      <c r="B4" s="9" t="s">
        <v>12</v>
      </c>
      <c r="H4" s="8"/>
      <c r="J4" s="9" t="s">
        <v>13</v>
      </c>
      <c r="P4" s="8"/>
      <c r="R4" s="9" t="s">
        <v>14</v>
      </c>
      <c r="X4" s="8"/>
      <c r="AA4" s="6" t="s">
        <v>15</v>
      </c>
    </row>
    <row r="5">
      <c r="A5" s="2" t="s">
        <v>16</v>
      </c>
      <c r="B5" s="9" t="s">
        <v>17</v>
      </c>
      <c r="H5" s="8"/>
      <c r="J5" s="9" t="s">
        <v>18</v>
      </c>
      <c r="P5" s="8"/>
      <c r="R5" s="9" t="s">
        <v>19</v>
      </c>
      <c r="X5" s="8"/>
      <c r="AA5" s="6" t="s">
        <v>20</v>
      </c>
    </row>
    <row r="6">
      <c r="A6" s="2" t="s">
        <v>21</v>
      </c>
      <c r="B6" s="10" t="s">
        <v>22</v>
      </c>
      <c r="C6" s="11"/>
      <c r="D6" s="11"/>
      <c r="E6" s="11"/>
      <c r="F6" s="11"/>
      <c r="G6" s="11"/>
      <c r="H6" s="12"/>
      <c r="J6" s="9" t="s">
        <v>23</v>
      </c>
      <c r="P6" s="8"/>
      <c r="R6" s="9" t="s">
        <v>24</v>
      </c>
      <c r="X6" s="8"/>
      <c r="AA6" s="6" t="s">
        <v>25</v>
      </c>
    </row>
    <row r="7">
      <c r="A7" s="2" t="s">
        <v>26</v>
      </c>
      <c r="B7" s="13" t="s">
        <v>27</v>
      </c>
      <c r="C7" s="14" t="s">
        <v>28</v>
      </c>
      <c r="D7" s="14" t="s">
        <v>29</v>
      </c>
      <c r="E7" s="15" t="s">
        <v>30</v>
      </c>
      <c r="F7" s="15" t="s">
        <v>31</v>
      </c>
      <c r="G7" s="15" t="s">
        <v>32</v>
      </c>
      <c r="H7" s="16" t="s">
        <v>33</v>
      </c>
      <c r="J7" s="17" t="s">
        <v>27</v>
      </c>
      <c r="K7" s="18" t="s">
        <v>28</v>
      </c>
      <c r="L7" s="18" t="s">
        <v>29</v>
      </c>
      <c r="M7" s="19" t="s">
        <v>30</v>
      </c>
      <c r="N7" s="19" t="s">
        <v>34</v>
      </c>
      <c r="O7" s="19" t="s">
        <v>32</v>
      </c>
      <c r="P7" s="20" t="s">
        <v>33</v>
      </c>
      <c r="R7" s="17" t="s">
        <v>27</v>
      </c>
      <c r="S7" s="18" t="s">
        <v>28</v>
      </c>
      <c r="T7" s="18" t="s">
        <v>29</v>
      </c>
      <c r="U7" s="19" t="s">
        <v>30</v>
      </c>
      <c r="V7" s="19" t="s">
        <v>34</v>
      </c>
      <c r="W7" s="19" t="s">
        <v>32</v>
      </c>
      <c r="X7" s="20" t="s">
        <v>33</v>
      </c>
      <c r="AA7" s="6" t="s">
        <v>35</v>
      </c>
    </row>
    <row r="8">
      <c r="B8" s="21">
        <v>1.0</v>
      </c>
      <c r="C8" s="2">
        <v>0.9975</v>
      </c>
      <c r="D8" s="2">
        <v>0.1894</v>
      </c>
      <c r="E8" s="22">
        <v>894671.0</v>
      </c>
      <c r="F8" s="23">
        <f t="shared" ref="F8:F27" si="1">E8*0.14</f>
        <v>125253.94</v>
      </c>
      <c r="G8" s="23">
        <f t="shared" ref="G8:G32" si="2">E8*D8</f>
        <v>169450.6874</v>
      </c>
      <c r="H8" s="24">
        <f>G8+F8</f>
        <v>294704.6274</v>
      </c>
      <c r="J8" s="21">
        <v>1.0</v>
      </c>
      <c r="K8" s="2">
        <v>1.0</v>
      </c>
      <c r="L8" s="2">
        <v>0.1894</v>
      </c>
      <c r="M8" s="25">
        <v>1680059.0</v>
      </c>
      <c r="N8" s="23">
        <f t="shared" ref="N8:N33" si="3">M8*0.14</f>
        <v>235208.26</v>
      </c>
      <c r="O8" s="23">
        <f t="shared" ref="O8:O33" si="4">M8*L8</f>
        <v>318203.1746</v>
      </c>
      <c r="P8" s="24">
        <f>O8+N8</f>
        <v>553411.4346</v>
      </c>
      <c r="R8" s="21">
        <v>1.0</v>
      </c>
      <c r="S8" s="2">
        <v>1.0</v>
      </c>
      <c r="T8" s="2">
        <v>0.1894</v>
      </c>
      <c r="U8" s="25">
        <v>881460.0</v>
      </c>
      <c r="V8" s="23">
        <f t="shared" ref="V8:V33" si="5">U8*0.14</f>
        <v>123404.4</v>
      </c>
      <c r="W8" s="23">
        <f t="shared" ref="W8:W33" si="6">U8*T8</f>
        <v>166948.524</v>
      </c>
      <c r="X8" s="24">
        <f>W8+V8</f>
        <v>290352.924</v>
      </c>
      <c r="AA8" s="6" t="s">
        <v>44</v>
      </c>
    </row>
    <row r="9">
      <c r="B9" s="21">
        <f t="shared" ref="B9:B32" si="7">B8+1</f>
        <v>2</v>
      </c>
      <c r="C9" s="2">
        <v>0.9975</v>
      </c>
      <c r="D9" s="26">
        <f t="shared" ref="D9:D32" si="8">D8*1.035</f>
        <v>0.196029</v>
      </c>
      <c r="E9" s="27">
        <f t="shared" ref="E9:E32" si="9">E8*C9</f>
        <v>892434.3225</v>
      </c>
      <c r="F9" s="23">
        <f t="shared" si="1"/>
        <v>124940.8052</v>
      </c>
      <c r="G9" s="23">
        <f t="shared" si="2"/>
        <v>174943.0078</v>
      </c>
      <c r="H9" s="24">
        <f t="shared" ref="H9:H32" si="10">H8+G9+F9</f>
        <v>594588.4404</v>
      </c>
      <c r="J9" s="21">
        <f t="shared" ref="J9:J32" si="11">J8+1</f>
        <v>2</v>
      </c>
      <c r="K9" s="2">
        <v>0.9975</v>
      </c>
      <c r="L9" s="26">
        <f t="shared" ref="L9:L33" si="12">L8*1.035</f>
        <v>0.196029</v>
      </c>
      <c r="M9" s="27">
        <f t="shared" ref="M9:M33" si="13">M8*K9</f>
        <v>1675858.853</v>
      </c>
      <c r="N9" s="23">
        <f t="shared" si="3"/>
        <v>234620.2394</v>
      </c>
      <c r="O9" s="23">
        <f t="shared" si="4"/>
        <v>328516.935</v>
      </c>
      <c r="P9" s="24">
        <f t="shared" ref="P9:P33" si="14">O9+N9+P8</f>
        <v>1116548.609</v>
      </c>
      <c r="R9" s="21">
        <f t="shared" ref="R9:R32" si="15">R8+1</f>
        <v>2</v>
      </c>
      <c r="S9" s="2">
        <v>0.9975</v>
      </c>
      <c r="T9" s="26">
        <f t="shared" ref="T9:T33" si="16">T8*1.035</f>
        <v>0.196029</v>
      </c>
      <c r="U9" s="27">
        <f t="shared" ref="U9:U33" si="17">U8*S9</f>
        <v>879256.35</v>
      </c>
      <c r="V9" s="23">
        <f t="shared" si="5"/>
        <v>123095.889</v>
      </c>
      <c r="W9" s="23">
        <f t="shared" si="6"/>
        <v>172359.743</v>
      </c>
      <c r="X9" s="24">
        <f t="shared" ref="X9:X33" si="18">W9+V9+X8</f>
        <v>585808.556</v>
      </c>
      <c r="AA9" s="6" t="s">
        <v>59</v>
      </c>
    </row>
    <row r="10">
      <c r="B10" s="21">
        <f t="shared" si="7"/>
        <v>3</v>
      </c>
      <c r="C10" s="2">
        <v>0.9975</v>
      </c>
      <c r="D10" s="26">
        <f t="shared" si="8"/>
        <v>0.202890015</v>
      </c>
      <c r="E10" s="27">
        <f t="shared" si="9"/>
        <v>890203.2367</v>
      </c>
      <c r="F10" s="23">
        <f t="shared" si="1"/>
        <v>124628.4531</v>
      </c>
      <c r="G10" s="23">
        <f t="shared" si="2"/>
        <v>180613.348</v>
      </c>
      <c r="H10" s="24">
        <f t="shared" si="10"/>
        <v>899830.2415</v>
      </c>
      <c r="J10" s="21">
        <f t="shared" si="11"/>
        <v>3</v>
      </c>
      <c r="K10" s="2">
        <v>0.9975</v>
      </c>
      <c r="L10" s="26">
        <f t="shared" si="12"/>
        <v>0.202890015</v>
      </c>
      <c r="M10" s="27">
        <f t="shared" si="13"/>
        <v>1671669.205</v>
      </c>
      <c r="N10" s="23">
        <f t="shared" si="3"/>
        <v>234033.6888</v>
      </c>
      <c r="O10" s="23">
        <f t="shared" si="4"/>
        <v>339164.9902</v>
      </c>
      <c r="P10" s="24">
        <f t="shared" si="14"/>
        <v>1689747.288</v>
      </c>
      <c r="R10" s="21">
        <f t="shared" si="15"/>
        <v>3</v>
      </c>
      <c r="S10" s="2">
        <v>0.9975</v>
      </c>
      <c r="T10" s="26">
        <f t="shared" si="16"/>
        <v>0.202890015</v>
      </c>
      <c r="U10" s="27">
        <f t="shared" si="17"/>
        <v>877058.2091</v>
      </c>
      <c r="V10" s="23">
        <f t="shared" si="5"/>
        <v>122788.1493</v>
      </c>
      <c r="W10" s="23">
        <f t="shared" si="6"/>
        <v>177946.3532</v>
      </c>
      <c r="X10" s="24">
        <f t="shared" si="18"/>
        <v>886543.0585</v>
      </c>
      <c r="AA10" s="28"/>
    </row>
    <row r="11">
      <c r="B11" s="21">
        <f t="shared" si="7"/>
        <v>4</v>
      </c>
      <c r="C11" s="2">
        <v>0.9975</v>
      </c>
      <c r="D11" s="26">
        <f t="shared" si="8"/>
        <v>0.2099911655</v>
      </c>
      <c r="E11" s="27">
        <f t="shared" si="9"/>
        <v>887977.7286</v>
      </c>
      <c r="F11" s="23">
        <f t="shared" si="1"/>
        <v>124316.882</v>
      </c>
      <c r="G11" s="23">
        <f t="shared" si="2"/>
        <v>186467.4782</v>
      </c>
      <c r="H11" s="24">
        <f t="shared" si="10"/>
        <v>1210614.602</v>
      </c>
      <c r="J11" s="21">
        <f t="shared" si="11"/>
        <v>4</v>
      </c>
      <c r="K11" s="2">
        <v>0.9975</v>
      </c>
      <c r="L11" s="26">
        <f t="shared" si="12"/>
        <v>0.2099911655</v>
      </c>
      <c r="M11" s="27">
        <f t="shared" si="13"/>
        <v>1667490.032</v>
      </c>
      <c r="N11" s="23">
        <f t="shared" si="3"/>
        <v>233448.6045</v>
      </c>
      <c r="O11" s="23">
        <f t="shared" si="4"/>
        <v>350158.1754</v>
      </c>
      <c r="P11" s="24">
        <f t="shared" si="14"/>
        <v>2273354.068</v>
      </c>
      <c r="R11" s="21">
        <f t="shared" si="15"/>
        <v>4</v>
      </c>
      <c r="S11" s="2">
        <v>0.9975</v>
      </c>
      <c r="T11" s="26">
        <f t="shared" si="16"/>
        <v>0.2099911655</v>
      </c>
      <c r="U11" s="27">
        <f t="shared" si="17"/>
        <v>874865.5636</v>
      </c>
      <c r="V11" s="23">
        <f t="shared" si="5"/>
        <v>122481.1789</v>
      </c>
      <c r="W11" s="23">
        <f t="shared" si="6"/>
        <v>183714.0394</v>
      </c>
      <c r="X11" s="24">
        <f t="shared" si="18"/>
        <v>1192738.277</v>
      </c>
      <c r="AA11" s="6" t="s">
        <v>60</v>
      </c>
    </row>
    <row r="12">
      <c r="B12" s="29">
        <f t="shared" si="7"/>
        <v>5</v>
      </c>
      <c r="C12" s="30">
        <v>0.9975</v>
      </c>
      <c r="D12" s="31">
        <f t="shared" si="8"/>
        <v>0.2173408563</v>
      </c>
      <c r="E12" s="32">
        <f t="shared" si="9"/>
        <v>885757.7843</v>
      </c>
      <c r="F12" s="23">
        <f t="shared" si="1"/>
        <v>124006.0898</v>
      </c>
      <c r="G12" s="23">
        <f t="shared" si="2"/>
        <v>192511.3553</v>
      </c>
      <c r="H12" s="33">
        <f t="shared" si="10"/>
        <v>1527132.047</v>
      </c>
      <c r="J12" s="21">
        <f t="shared" si="11"/>
        <v>5</v>
      </c>
      <c r="K12" s="2">
        <v>0.9975</v>
      </c>
      <c r="L12" s="26">
        <f t="shared" si="12"/>
        <v>0.2173408563</v>
      </c>
      <c r="M12" s="27">
        <f t="shared" si="13"/>
        <v>1663321.307</v>
      </c>
      <c r="N12" s="23">
        <f t="shared" si="3"/>
        <v>232864.983</v>
      </c>
      <c r="O12" s="23">
        <f t="shared" si="4"/>
        <v>361507.6773</v>
      </c>
      <c r="P12" s="24">
        <f t="shared" si="14"/>
        <v>2867726.728</v>
      </c>
      <c r="R12" s="21">
        <f t="shared" si="15"/>
        <v>5</v>
      </c>
      <c r="S12" s="2">
        <v>0.9975</v>
      </c>
      <c r="T12" s="26">
        <f t="shared" si="16"/>
        <v>0.2173408563</v>
      </c>
      <c r="U12" s="27">
        <f t="shared" si="17"/>
        <v>872678.3997</v>
      </c>
      <c r="V12" s="23">
        <f t="shared" si="5"/>
        <v>122174.976</v>
      </c>
      <c r="W12" s="23">
        <f t="shared" si="6"/>
        <v>189668.6707</v>
      </c>
      <c r="X12" s="24">
        <f t="shared" si="18"/>
        <v>1504581.923</v>
      </c>
      <c r="AA12" s="6" t="s">
        <v>61</v>
      </c>
    </row>
    <row r="13">
      <c r="B13" s="29">
        <f t="shared" si="7"/>
        <v>6</v>
      </c>
      <c r="C13" s="30">
        <v>0.9975</v>
      </c>
      <c r="D13" s="31">
        <f t="shared" si="8"/>
        <v>0.2249477863</v>
      </c>
      <c r="E13" s="32">
        <f t="shared" si="9"/>
        <v>883543.3898</v>
      </c>
      <c r="F13" s="23">
        <f t="shared" si="1"/>
        <v>123696.0746</v>
      </c>
      <c r="G13" s="23">
        <f t="shared" si="2"/>
        <v>198751.1296</v>
      </c>
      <c r="H13" s="33">
        <f t="shared" si="10"/>
        <v>1849579.251</v>
      </c>
      <c r="J13" s="21">
        <f t="shared" si="11"/>
        <v>6</v>
      </c>
      <c r="K13" s="2">
        <v>0.9975</v>
      </c>
      <c r="L13" s="26">
        <f t="shared" si="12"/>
        <v>0.2249477863</v>
      </c>
      <c r="M13" s="27">
        <f t="shared" si="13"/>
        <v>1659163.004</v>
      </c>
      <c r="N13" s="23">
        <f t="shared" si="3"/>
        <v>232282.8206</v>
      </c>
      <c r="O13" s="23">
        <f t="shared" si="4"/>
        <v>373225.0448</v>
      </c>
      <c r="P13" s="24">
        <f t="shared" si="14"/>
        <v>3473234.593</v>
      </c>
      <c r="R13" s="21">
        <f t="shared" si="15"/>
        <v>6</v>
      </c>
      <c r="S13" s="2">
        <v>0.9975</v>
      </c>
      <c r="T13" s="26">
        <f t="shared" si="16"/>
        <v>0.2249477863</v>
      </c>
      <c r="U13" s="27">
        <f t="shared" si="17"/>
        <v>870496.7037</v>
      </c>
      <c r="V13" s="23">
        <f t="shared" si="5"/>
        <v>121869.5385</v>
      </c>
      <c r="W13" s="23">
        <f t="shared" si="6"/>
        <v>195816.3065</v>
      </c>
      <c r="X13" s="24">
        <f t="shared" si="18"/>
        <v>1822267.768</v>
      </c>
      <c r="AA13" s="6" t="s">
        <v>62</v>
      </c>
    </row>
    <row r="14">
      <c r="B14" s="34">
        <f t="shared" si="7"/>
        <v>7</v>
      </c>
      <c r="C14" s="35">
        <v>0.9975</v>
      </c>
      <c r="D14" s="36">
        <f t="shared" si="8"/>
        <v>0.2328209588</v>
      </c>
      <c r="E14" s="37">
        <f t="shared" si="9"/>
        <v>881334.5313</v>
      </c>
      <c r="F14" s="38">
        <f t="shared" si="1"/>
        <v>123386.8344</v>
      </c>
      <c r="G14" s="38">
        <f t="shared" si="2"/>
        <v>205193.1506</v>
      </c>
      <c r="H14" s="39">
        <f t="shared" si="10"/>
        <v>2178159.236</v>
      </c>
      <c r="J14" s="34">
        <f t="shared" si="11"/>
        <v>7</v>
      </c>
      <c r="K14" s="35">
        <v>0.9975</v>
      </c>
      <c r="L14" s="36">
        <f t="shared" si="12"/>
        <v>0.2328209588</v>
      </c>
      <c r="M14" s="37">
        <f t="shared" si="13"/>
        <v>1655015.096</v>
      </c>
      <c r="N14" s="38">
        <f t="shared" si="3"/>
        <v>231702.1135</v>
      </c>
      <c r="O14" s="38">
        <f t="shared" si="4"/>
        <v>385322.2016</v>
      </c>
      <c r="P14" s="39">
        <f t="shared" si="14"/>
        <v>4090258.909</v>
      </c>
      <c r="R14" s="21">
        <f t="shared" si="15"/>
        <v>7</v>
      </c>
      <c r="S14" s="2">
        <v>0.9975</v>
      </c>
      <c r="T14" s="26">
        <f t="shared" si="16"/>
        <v>0.2328209588</v>
      </c>
      <c r="U14" s="27">
        <f t="shared" si="17"/>
        <v>868320.4619</v>
      </c>
      <c r="V14" s="23">
        <f t="shared" si="5"/>
        <v>121564.8647</v>
      </c>
      <c r="W14" s="23">
        <f t="shared" si="6"/>
        <v>202163.2025</v>
      </c>
      <c r="X14" s="24">
        <f t="shared" si="18"/>
        <v>2145995.836</v>
      </c>
      <c r="AA14" s="6" t="s">
        <v>63</v>
      </c>
    </row>
    <row r="15">
      <c r="B15" s="34">
        <f t="shared" si="7"/>
        <v>8</v>
      </c>
      <c r="C15" s="35">
        <v>0.9975</v>
      </c>
      <c r="D15" s="36">
        <f t="shared" si="8"/>
        <v>0.2409696924</v>
      </c>
      <c r="E15" s="37">
        <f t="shared" si="9"/>
        <v>879131.195</v>
      </c>
      <c r="F15" s="38">
        <f t="shared" si="1"/>
        <v>123078.3673</v>
      </c>
      <c r="G15" s="38">
        <f t="shared" si="2"/>
        <v>211843.9736</v>
      </c>
      <c r="H15" s="39">
        <f t="shared" si="10"/>
        <v>2513081.577</v>
      </c>
      <c r="J15" s="34">
        <f t="shared" si="11"/>
        <v>8</v>
      </c>
      <c r="K15" s="35">
        <v>0.9975</v>
      </c>
      <c r="L15" s="36">
        <f t="shared" si="12"/>
        <v>0.2409696924</v>
      </c>
      <c r="M15" s="37">
        <f t="shared" si="13"/>
        <v>1650877.559</v>
      </c>
      <c r="N15" s="38">
        <f t="shared" si="3"/>
        <v>231122.8582</v>
      </c>
      <c r="O15" s="38">
        <f t="shared" si="4"/>
        <v>397811.4575</v>
      </c>
      <c r="P15" s="39">
        <f t="shared" si="14"/>
        <v>4719193.224</v>
      </c>
      <c r="R15" s="34">
        <f t="shared" si="15"/>
        <v>8</v>
      </c>
      <c r="S15" s="35">
        <v>0.9975</v>
      </c>
      <c r="T15" s="36">
        <f t="shared" si="16"/>
        <v>0.2409696924</v>
      </c>
      <c r="U15" s="37">
        <f t="shared" si="17"/>
        <v>866149.6608</v>
      </c>
      <c r="V15" s="38">
        <f t="shared" si="5"/>
        <v>121260.9525</v>
      </c>
      <c r="W15" s="38">
        <f t="shared" si="6"/>
        <v>208715.8173</v>
      </c>
      <c r="X15" s="39">
        <f t="shared" si="18"/>
        <v>2475972.605</v>
      </c>
      <c r="AA15" s="40" t="s">
        <v>64</v>
      </c>
    </row>
    <row r="16">
      <c r="B16" s="29">
        <f t="shared" si="7"/>
        <v>9</v>
      </c>
      <c r="C16" s="30">
        <v>0.9975</v>
      </c>
      <c r="D16" s="31">
        <f t="shared" si="8"/>
        <v>0.2494036316</v>
      </c>
      <c r="E16" s="32">
        <f t="shared" si="9"/>
        <v>876933.367</v>
      </c>
      <c r="F16" s="23">
        <f t="shared" si="1"/>
        <v>122770.6714</v>
      </c>
      <c r="G16" s="23">
        <f t="shared" si="2"/>
        <v>218710.3664</v>
      </c>
      <c r="H16" s="33">
        <f t="shared" si="10"/>
        <v>2854562.615</v>
      </c>
      <c r="J16" s="21">
        <f t="shared" si="11"/>
        <v>9</v>
      </c>
      <c r="K16" s="2">
        <v>0.9975</v>
      </c>
      <c r="L16" s="26">
        <f t="shared" si="12"/>
        <v>0.2494036316</v>
      </c>
      <c r="M16" s="27">
        <f t="shared" si="13"/>
        <v>1646750.365</v>
      </c>
      <c r="N16" s="23">
        <f t="shared" si="3"/>
        <v>230545.0511</v>
      </c>
      <c r="O16" s="23">
        <f t="shared" si="4"/>
        <v>410705.5213</v>
      </c>
      <c r="P16" s="24">
        <f t="shared" si="14"/>
        <v>5360443.797</v>
      </c>
      <c r="R16" s="34">
        <f t="shared" si="15"/>
        <v>9</v>
      </c>
      <c r="S16" s="35">
        <v>0.9975</v>
      </c>
      <c r="T16" s="36">
        <f t="shared" si="16"/>
        <v>0.2494036316</v>
      </c>
      <c r="U16" s="37">
        <f t="shared" si="17"/>
        <v>863984.2866</v>
      </c>
      <c r="V16" s="38">
        <f t="shared" si="5"/>
        <v>120957.8001</v>
      </c>
      <c r="W16" s="38">
        <f t="shared" si="6"/>
        <v>215480.8187</v>
      </c>
      <c r="X16" s="39">
        <f t="shared" si="18"/>
        <v>2812411.224</v>
      </c>
      <c r="AA16" s="6" t="s">
        <v>65</v>
      </c>
    </row>
    <row r="17">
      <c r="B17" s="21">
        <f t="shared" si="7"/>
        <v>10</v>
      </c>
      <c r="C17" s="2">
        <v>0.9975</v>
      </c>
      <c r="D17" s="26">
        <f t="shared" si="8"/>
        <v>0.2581327587</v>
      </c>
      <c r="E17" s="27">
        <f t="shared" si="9"/>
        <v>874741.0336</v>
      </c>
      <c r="F17" s="23">
        <f t="shared" si="1"/>
        <v>122463.7447</v>
      </c>
      <c r="G17" s="23">
        <f t="shared" si="2"/>
        <v>225799.3162</v>
      </c>
      <c r="H17" s="24">
        <f t="shared" si="10"/>
        <v>3202825.676</v>
      </c>
      <c r="J17" s="21">
        <f t="shared" si="11"/>
        <v>10</v>
      </c>
      <c r="K17" s="2">
        <v>0.9975</v>
      </c>
      <c r="L17" s="26">
        <f t="shared" si="12"/>
        <v>0.2581327587</v>
      </c>
      <c r="M17" s="27">
        <f t="shared" si="13"/>
        <v>1642633.489</v>
      </c>
      <c r="N17" s="23">
        <f t="shared" si="3"/>
        <v>229968.6885</v>
      </c>
      <c r="O17" s="23">
        <f t="shared" si="4"/>
        <v>424017.514</v>
      </c>
      <c r="P17" s="24">
        <f t="shared" si="14"/>
        <v>6014429.999</v>
      </c>
      <c r="R17" s="21">
        <f t="shared" si="15"/>
        <v>10</v>
      </c>
      <c r="S17" s="2">
        <v>0.9975</v>
      </c>
      <c r="T17" s="26">
        <f t="shared" si="16"/>
        <v>0.2581327587</v>
      </c>
      <c r="U17" s="27">
        <f t="shared" si="17"/>
        <v>861824.3259</v>
      </c>
      <c r="V17" s="23">
        <f t="shared" si="5"/>
        <v>120655.4056</v>
      </c>
      <c r="W17" s="23">
        <f t="shared" si="6"/>
        <v>222465.0908</v>
      </c>
      <c r="X17" s="24">
        <f t="shared" si="18"/>
        <v>3155531.721</v>
      </c>
      <c r="AA17" s="2" t="s">
        <v>66</v>
      </c>
    </row>
    <row r="18">
      <c r="B18" s="21">
        <f t="shared" si="7"/>
        <v>11</v>
      </c>
      <c r="C18" s="2">
        <v>0.9975</v>
      </c>
      <c r="D18" s="26">
        <f t="shared" si="8"/>
        <v>0.2671674053</v>
      </c>
      <c r="E18" s="27">
        <f t="shared" si="9"/>
        <v>872554.181</v>
      </c>
      <c r="F18" s="23">
        <f t="shared" si="1"/>
        <v>122157.5853</v>
      </c>
      <c r="G18" s="23">
        <f t="shared" si="2"/>
        <v>233118.0365</v>
      </c>
      <c r="H18" s="24">
        <f t="shared" si="10"/>
        <v>3558101.297</v>
      </c>
      <c r="J18" s="21">
        <f t="shared" si="11"/>
        <v>11</v>
      </c>
      <c r="K18" s="2">
        <v>0.9975</v>
      </c>
      <c r="L18" s="26">
        <f t="shared" si="12"/>
        <v>0.2671674053</v>
      </c>
      <c r="M18" s="27">
        <f t="shared" si="13"/>
        <v>1638526.905</v>
      </c>
      <c r="N18" s="23">
        <f t="shared" si="3"/>
        <v>229393.7667</v>
      </c>
      <c r="O18" s="23">
        <f t="shared" si="4"/>
        <v>437760.9817</v>
      </c>
      <c r="P18" s="24">
        <f t="shared" si="14"/>
        <v>6681584.748</v>
      </c>
      <c r="R18" s="21">
        <f t="shared" si="15"/>
        <v>11</v>
      </c>
      <c r="S18" s="2">
        <v>0.9975</v>
      </c>
      <c r="T18" s="26">
        <f t="shared" si="16"/>
        <v>0.2671674053</v>
      </c>
      <c r="U18" s="27">
        <f t="shared" si="17"/>
        <v>859669.7651</v>
      </c>
      <c r="V18" s="23">
        <f t="shared" si="5"/>
        <v>120353.7671</v>
      </c>
      <c r="W18" s="23">
        <f t="shared" si="6"/>
        <v>229675.7405</v>
      </c>
      <c r="X18" s="24">
        <f t="shared" si="18"/>
        <v>3505561.228</v>
      </c>
      <c r="AA18" s="2"/>
    </row>
    <row r="19">
      <c r="B19" s="21">
        <f t="shared" si="7"/>
        <v>12</v>
      </c>
      <c r="C19" s="2">
        <v>0.9975</v>
      </c>
      <c r="D19" s="26">
        <f t="shared" si="8"/>
        <v>0.2765182644</v>
      </c>
      <c r="E19" s="27">
        <f t="shared" si="9"/>
        <v>870372.7956</v>
      </c>
      <c r="F19" s="23">
        <f t="shared" si="1"/>
        <v>121852.1914</v>
      </c>
      <c r="G19" s="23">
        <f t="shared" si="2"/>
        <v>240673.9749</v>
      </c>
      <c r="H19" s="24">
        <f t="shared" si="10"/>
        <v>3920627.464</v>
      </c>
      <c r="J19" s="21">
        <f t="shared" si="11"/>
        <v>12</v>
      </c>
      <c r="K19" s="2">
        <v>0.9975</v>
      </c>
      <c r="L19" s="26">
        <f t="shared" si="12"/>
        <v>0.2765182644</v>
      </c>
      <c r="M19" s="27">
        <f t="shared" si="13"/>
        <v>1634430.588</v>
      </c>
      <c r="N19" s="23">
        <f t="shared" si="3"/>
        <v>228820.2823</v>
      </c>
      <c r="O19" s="23">
        <f t="shared" si="4"/>
        <v>451949.9095</v>
      </c>
      <c r="P19" s="24">
        <f t="shared" si="14"/>
        <v>7362354.939</v>
      </c>
      <c r="R19" s="21">
        <f t="shared" si="15"/>
        <v>12</v>
      </c>
      <c r="S19" s="2">
        <v>0.9975</v>
      </c>
      <c r="T19" s="26">
        <f t="shared" si="16"/>
        <v>0.2765182644</v>
      </c>
      <c r="U19" s="27">
        <f t="shared" si="17"/>
        <v>857520.5907</v>
      </c>
      <c r="V19" s="23">
        <f t="shared" si="5"/>
        <v>120052.8827</v>
      </c>
      <c r="W19" s="23">
        <f t="shared" si="6"/>
        <v>237120.1055</v>
      </c>
      <c r="X19" s="24">
        <f t="shared" si="18"/>
        <v>3862734.216</v>
      </c>
    </row>
    <row r="20">
      <c r="B20" s="29">
        <f t="shared" si="7"/>
        <v>13</v>
      </c>
      <c r="C20" s="2">
        <v>0.9975</v>
      </c>
      <c r="D20" s="26">
        <f t="shared" si="8"/>
        <v>0.2861964037</v>
      </c>
      <c r="E20" s="27">
        <f t="shared" si="9"/>
        <v>868196.8636</v>
      </c>
      <c r="F20" s="23">
        <f t="shared" si="1"/>
        <v>121547.5609</v>
      </c>
      <c r="G20" s="23">
        <f t="shared" si="2"/>
        <v>248474.8201</v>
      </c>
      <c r="H20" s="24">
        <f t="shared" si="10"/>
        <v>4290649.845</v>
      </c>
      <c r="J20" s="29">
        <f t="shared" si="11"/>
        <v>13</v>
      </c>
      <c r="K20" s="30">
        <v>0.9975</v>
      </c>
      <c r="L20" s="31">
        <f t="shared" si="12"/>
        <v>0.2861964037</v>
      </c>
      <c r="M20" s="32">
        <f t="shared" si="13"/>
        <v>1630344.511</v>
      </c>
      <c r="N20" s="23">
        <f t="shared" si="3"/>
        <v>228248.2316</v>
      </c>
      <c r="O20" s="23">
        <f t="shared" si="4"/>
        <v>466598.736</v>
      </c>
      <c r="P20" s="33">
        <f t="shared" si="14"/>
        <v>8057201.907</v>
      </c>
      <c r="Q20" s="41"/>
      <c r="R20" s="29">
        <f t="shared" si="15"/>
        <v>13</v>
      </c>
      <c r="S20" s="30">
        <v>0.9975</v>
      </c>
      <c r="T20" s="26">
        <f t="shared" si="16"/>
        <v>0.2861964037</v>
      </c>
      <c r="U20" s="27">
        <f t="shared" si="17"/>
        <v>855376.7892</v>
      </c>
      <c r="V20" s="23">
        <f t="shared" si="5"/>
        <v>119752.7505</v>
      </c>
      <c r="W20" s="23">
        <f t="shared" si="6"/>
        <v>244805.7609</v>
      </c>
      <c r="X20" s="24">
        <f t="shared" si="18"/>
        <v>4227292.728</v>
      </c>
    </row>
    <row r="21">
      <c r="B21" s="29">
        <f t="shared" si="7"/>
        <v>14</v>
      </c>
      <c r="C21" s="2">
        <v>0.9975</v>
      </c>
      <c r="D21" s="26">
        <f t="shared" si="8"/>
        <v>0.2962132778</v>
      </c>
      <c r="E21" s="27">
        <f t="shared" si="9"/>
        <v>866026.3714</v>
      </c>
      <c r="F21" s="23">
        <f t="shared" si="1"/>
        <v>121243.692</v>
      </c>
      <c r="G21" s="23">
        <f t="shared" si="2"/>
        <v>256528.5102</v>
      </c>
      <c r="H21" s="24">
        <f t="shared" si="10"/>
        <v>4668422.047</v>
      </c>
      <c r="J21" s="29">
        <f t="shared" si="11"/>
        <v>14</v>
      </c>
      <c r="K21" s="30">
        <v>0.9975</v>
      </c>
      <c r="L21" s="31">
        <f t="shared" si="12"/>
        <v>0.2962132778</v>
      </c>
      <c r="M21" s="32">
        <f t="shared" si="13"/>
        <v>1626268.65</v>
      </c>
      <c r="N21" s="23">
        <f t="shared" si="3"/>
        <v>227677.611</v>
      </c>
      <c r="O21" s="23">
        <f t="shared" si="4"/>
        <v>481722.3675</v>
      </c>
      <c r="P21" s="33">
        <f t="shared" si="14"/>
        <v>8766601.886</v>
      </c>
      <c r="Q21" s="41"/>
      <c r="R21" s="29">
        <f t="shared" si="15"/>
        <v>14</v>
      </c>
      <c r="S21" s="30">
        <v>0.9975</v>
      </c>
      <c r="T21" s="26">
        <f t="shared" si="16"/>
        <v>0.2962132778</v>
      </c>
      <c r="U21" s="27">
        <f t="shared" si="17"/>
        <v>853238.3472</v>
      </c>
      <c r="V21" s="23">
        <f t="shared" si="5"/>
        <v>119453.3686</v>
      </c>
      <c r="W21" s="23">
        <f t="shared" si="6"/>
        <v>252740.5276</v>
      </c>
      <c r="X21" s="24">
        <f t="shared" si="18"/>
        <v>4599486.624</v>
      </c>
    </row>
    <row r="22">
      <c r="B22" s="21">
        <f t="shared" si="7"/>
        <v>15</v>
      </c>
      <c r="C22" s="2">
        <v>0.9975</v>
      </c>
      <c r="D22" s="26">
        <f t="shared" si="8"/>
        <v>0.3065807426</v>
      </c>
      <c r="E22" s="27">
        <f t="shared" si="9"/>
        <v>863861.3055</v>
      </c>
      <c r="F22" s="23">
        <f t="shared" si="1"/>
        <v>120940.5828</v>
      </c>
      <c r="G22" s="23">
        <f t="shared" si="2"/>
        <v>264843.2405</v>
      </c>
      <c r="H22" s="24">
        <f t="shared" si="10"/>
        <v>5054205.87</v>
      </c>
      <c r="J22" s="29">
        <f t="shared" si="11"/>
        <v>15</v>
      </c>
      <c r="K22" s="30">
        <v>0.9975</v>
      </c>
      <c r="L22" s="31">
        <f t="shared" si="12"/>
        <v>0.3065807426</v>
      </c>
      <c r="M22" s="32">
        <f t="shared" si="13"/>
        <v>1622202.979</v>
      </c>
      <c r="N22" s="23">
        <f t="shared" si="3"/>
        <v>227108.417</v>
      </c>
      <c r="O22" s="23">
        <f t="shared" si="4"/>
        <v>497336.1938</v>
      </c>
      <c r="P22" s="33">
        <f t="shared" si="14"/>
        <v>9491046.496</v>
      </c>
      <c r="Q22" s="41"/>
      <c r="R22" s="29">
        <f t="shared" si="15"/>
        <v>15</v>
      </c>
      <c r="S22" s="30">
        <v>0.9975</v>
      </c>
      <c r="T22" s="26">
        <f t="shared" si="16"/>
        <v>0.3065807426</v>
      </c>
      <c r="U22" s="27">
        <f t="shared" si="17"/>
        <v>851105.2514</v>
      </c>
      <c r="V22" s="23">
        <f t="shared" si="5"/>
        <v>119154.7352</v>
      </c>
      <c r="W22" s="23">
        <f t="shared" si="6"/>
        <v>260932.48</v>
      </c>
      <c r="X22" s="24">
        <f t="shared" si="18"/>
        <v>4979573.839</v>
      </c>
    </row>
    <row r="23">
      <c r="B23" s="21">
        <f t="shared" si="7"/>
        <v>16</v>
      </c>
      <c r="C23" s="2">
        <v>0.9975</v>
      </c>
      <c r="D23" s="26">
        <f t="shared" si="8"/>
        <v>0.3173110685</v>
      </c>
      <c r="E23" s="27">
        <f t="shared" si="9"/>
        <v>861701.6522</v>
      </c>
      <c r="F23" s="23">
        <f t="shared" si="1"/>
        <v>120638.2313</v>
      </c>
      <c r="G23" s="23">
        <f t="shared" si="2"/>
        <v>273427.472</v>
      </c>
      <c r="H23" s="24">
        <f t="shared" si="10"/>
        <v>5448271.573</v>
      </c>
      <c r="J23" s="21">
        <f t="shared" si="11"/>
        <v>16</v>
      </c>
      <c r="K23" s="2">
        <v>0.9975</v>
      </c>
      <c r="L23" s="26">
        <f t="shared" si="12"/>
        <v>0.3173110685</v>
      </c>
      <c r="M23" s="27">
        <f t="shared" si="13"/>
        <v>1618147.471</v>
      </c>
      <c r="N23" s="23">
        <f t="shared" si="3"/>
        <v>226540.646</v>
      </c>
      <c r="O23" s="23">
        <f t="shared" si="4"/>
        <v>513456.1031</v>
      </c>
      <c r="P23" s="24">
        <f t="shared" si="14"/>
        <v>10231043.25</v>
      </c>
      <c r="R23" s="21">
        <f t="shared" si="15"/>
        <v>16</v>
      </c>
      <c r="S23" s="2">
        <v>0.9975</v>
      </c>
      <c r="T23" s="26">
        <f t="shared" si="16"/>
        <v>0.3173110685</v>
      </c>
      <c r="U23" s="27">
        <f t="shared" si="17"/>
        <v>848977.4882</v>
      </c>
      <c r="V23" s="23">
        <f t="shared" si="5"/>
        <v>118856.8484</v>
      </c>
      <c r="W23" s="23">
        <f t="shared" si="6"/>
        <v>269389.954</v>
      </c>
      <c r="X23" s="24">
        <f t="shared" si="18"/>
        <v>5367820.642</v>
      </c>
    </row>
    <row r="24">
      <c r="B24" s="21">
        <f t="shared" si="7"/>
        <v>17</v>
      </c>
      <c r="C24" s="2">
        <v>0.9975</v>
      </c>
      <c r="D24" s="26">
        <f t="shared" si="8"/>
        <v>0.3284169559</v>
      </c>
      <c r="E24" s="27">
        <f t="shared" si="9"/>
        <v>859547.3981</v>
      </c>
      <c r="F24" s="23">
        <f t="shared" si="1"/>
        <v>120336.6357</v>
      </c>
      <c r="G24" s="23">
        <f t="shared" si="2"/>
        <v>282289.94</v>
      </c>
      <c r="H24" s="24">
        <f t="shared" si="10"/>
        <v>5850898.149</v>
      </c>
      <c r="J24" s="21">
        <f t="shared" si="11"/>
        <v>17</v>
      </c>
      <c r="K24" s="2">
        <v>0.9975</v>
      </c>
      <c r="L24" s="26">
        <f t="shared" si="12"/>
        <v>0.3284169559</v>
      </c>
      <c r="M24" s="27">
        <f t="shared" si="13"/>
        <v>1614102.102</v>
      </c>
      <c r="N24" s="23">
        <f t="shared" si="3"/>
        <v>225974.2943</v>
      </c>
      <c r="O24" s="23">
        <f t="shared" si="4"/>
        <v>530098.4991</v>
      </c>
      <c r="P24" s="24">
        <f t="shared" si="14"/>
        <v>10987116.04</v>
      </c>
      <c r="R24" s="21">
        <f t="shared" si="15"/>
        <v>17</v>
      </c>
      <c r="S24" s="2">
        <v>0.9975</v>
      </c>
      <c r="T24" s="26">
        <f t="shared" si="16"/>
        <v>0.3284169559</v>
      </c>
      <c r="U24" s="27">
        <f t="shared" si="17"/>
        <v>846855.0445</v>
      </c>
      <c r="V24" s="23">
        <f t="shared" si="5"/>
        <v>118559.7062</v>
      </c>
      <c r="W24" s="23">
        <f t="shared" si="6"/>
        <v>278121.5558</v>
      </c>
      <c r="X24" s="24">
        <f t="shared" si="18"/>
        <v>5764501.904</v>
      </c>
    </row>
    <row r="25">
      <c r="B25" s="21">
        <f t="shared" si="7"/>
        <v>18</v>
      </c>
      <c r="C25" s="2">
        <v>0.9975</v>
      </c>
      <c r="D25" s="26">
        <f t="shared" si="8"/>
        <v>0.3399115494</v>
      </c>
      <c r="E25" s="27">
        <f t="shared" si="9"/>
        <v>857398.5296</v>
      </c>
      <c r="F25" s="23">
        <f t="shared" si="1"/>
        <v>120035.7941</v>
      </c>
      <c r="G25" s="23">
        <f t="shared" si="2"/>
        <v>291439.6627</v>
      </c>
      <c r="H25" s="24">
        <f t="shared" si="10"/>
        <v>6262373.606</v>
      </c>
      <c r="J25" s="21">
        <f t="shared" si="11"/>
        <v>18</v>
      </c>
      <c r="K25" s="2">
        <v>0.9975</v>
      </c>
      <c r="L25" s="26">
        <f t="shared" si="12"/>
        <v>0.3399115494</v>
      </c>
      <c r="M25" s="27">
        <f t="shared" si="13"/>
        <v>1610066.847</v>
      </c>
      <c r="N25" s="23">
        <f t="shared" si="3"/>
        <v>225409.3586</v>
      </c>
      <c r="O25" s="23">
        <f t="shared" si="4"/>
        <v>547280.3167</v>
      </c>
      <c r="P25" s="24">
        <f t="shared" si="14"/>
        <v>11759805.71</v>
      </c>
      <c r="R25" s="21">
        <f t="shared" si="15"/>
        <v>18</v>
      </c>
      <c r="S25" s="2">
        <v>0.9975</v>
      </c>
      <c r="T25" s="26">
        <f t="shared" si="16"/>
        <v>0.3399115494</v>
      </c>
      <c r="U25" s="27">
        <f t="shared" si="17"/>
        <v>844737.9069</v>
      </c>
      <c r="V25" s="23">
        <f t="shared" si="5"/>
        <v>118263.307</v>
      </c>
      <c r="W25" s="23">
        <f t="shared" si="6"/>
        <v>287136.1708</v>
      </c>
      <c r="X25" s="24">
        <f t="shared" si="18"/>
        <v>6169901.381</v>
      </c>
    </row>
    <row r="26">
      <c r="B26" s="21">
        <f t="shared" si="7"/>
        <v>19</v>
      </c>
      <c r="C26" s="2">
        <v>0.9975</v>
      </c>
      <c r="D26" s="26">
        <f t="shared" si="8"/>
        <v>0.3518084536</v>
      </c>
      <c r="E26" s="27">
        <f t="shared" si="9"/>
        <v>855255.0333</v>
      </c>
      <c r="F26" s="23">
        <f t="shared" si="1"/>
        <v>119735.7047</v>
      </c>
      <c r="G26" s="23">
        <f t="shared" si="2"/>
        <v>300885.9507</v>
      </c>
      <c r="H26" s="24">
        <f t="shared" si="10"/>
        <v>6682995.261</v>
      </c>
      <c r="J26" s="21">
        <f t="shared" si="11"/>
        <v>19</v>
      </c>
      <c r="K26" s="2">
        <v>0.9975</v>
      </c>
      <c r="L26" s="26">
        <f t="shared" si="12"/>
        <v>0.3518084536</v>
      </c>
      <c r="M26" s="27">
        <f t="shared" si="13"/>
        <v>1606041.68</v>
      </c>
      <c r="N26" s="23">
        <f t="shared" si="3"/>
        <v>224845.8352</v>
      </c>
      <c r="O26" s="23">
        <f t="shared" si="4"/>
        <v>565019.0399</v>
      </c>
      <c r="P26" s="24">
        <f t="shared" si="14"/>
        <v>12549670.59</v>
      </c>
      <c r="R26" s="21">
        <f t="shared" si="15"/>
        <v>19</v>
      </c>
      <c r="S26" s="2">
        <v>0.9975</v>
      </c>
      <c r="T26" s="26">
        <f t="shared" si="16"/>
        <v>0.3518084536</v>
      </c>
      <c r="U26" s="27">
        <f t="shared" si="17"/>
        <v>842626.0621</v>
      </c>
      <c r="V26" s="23">
        <f t="shared" si="5"/>
        <v>117967.6487</v>
      </c>
      <c r="W26" s="23">
        <f t="shared" si="6"/>
        <v>296442.9719</v>
      </c>
      <c r="X26" s="24">
        <f t="shared" si="18"/>
        <v>6584312.002</v>
      </c>
    </row>
    <row r="27">
      <c r="B27" s="43">
        <f t="shared" si="7"/>
        <v>20</v>
      </c>
      <c r="C27" s="44">
        <v>0.9975</v>
      </c>
      <c r="D27" s="45">
        <f t="shared" si="8"/>
        <v>0.3641217495</v>
      </c>
      <c r="E27" s="46">
        <f t="shared" si="9"/>
        <v>853116.8957</v>
      </c>
      <c r="F27" s="47">
        <f t="shared" si="1"/>
        <v>119436.3654</v>
      </c>
      <c r="G27" s="47">
        <f t="shared" si="2"/>
        <v>310638.4166</v>
      </c>
      <c r="H27" s="48">
        <f t="shared" si="10"/>
        <v>7113070.043</v>
      </c>
      <c r="J27" s="43">
        <f t="shared" si="11"/>
        <v>20</v>
      </c>
      <c r="K27" s="44">
        <v>0.9975</v>
      </c>
      <c r="L27" s="45">
        <f t="shared" si="12"/>
        <v>0.3641217495</v>
      </c>
      <c r="M27" s="46">
        <f t="shared" si="13"/>
        <v>1602026.576</v>
      </c>
      <c r="N27" s="47">
        <f t="shared" si="3"/>
        <v>224283.7206</v>
      </c>
      <c r="O27" s="47">
        <f t="shared" si="4"/>
        <v>583332.7196</v>
      </c>
      <c r="P27" s="48">
        <f t="shared" si="14"/>
        <v>13357287.03</v>
      </c>
      <c r="R27" s="43">
        <f t="shared" si="15"/>
        <v>20</v>
      </c>
      <c r="S27" s="44">
        <v>0.9975</v>
      </c>
      <c r="T27" s="45">
        <f t="shared" si="16"/>
        <v>0.3641217495</v>
      </c>
      <c r="U27" s="46">
        <f t="shared" si="17"/>
        <v>840519.497</v>
      </c>
      <c r="V27" s="47">
        <f t="shared" si="5"/>
        <v>117672.7296</v>
      </c>
      <c r="W27" s="47">
        <f t="shared" si="6"/>
        <v>306051.4297</v>
      </c>
      <c r="X27" s="48">
        <f t="shared" si="18"/>
        <v>7008036.161</v>
      </c>
    </row>
    <row r="28">
      <c r="B28" s="21">
        <f t="shared" si="7"/>
        <v>21</v>
      </c>
      <c r="C28" s="2">
        <v>0.9975</v>
      </c>
      <c r="D28" s="26">
        <f t="shared" si="8"/>
        <v>0.3768660107</v>
      </c>
      <c r="E28" s="27">
        <f t="shared" si="9"/>
        <v>850984.1035</v>
      </c>
      <c r="F28" s="23">
        <v>0.0</v>
      </c>
      <c r="G28" s="23">
        <f t="shared" si="2"/>
        <v>320706.9843</v>
      </c>
      <c r="H28" s="24">
        <f t="shared" si="10"/>
        <v>7433777.028</v>
      </c>
      <c r="I28" s="50"/>
      <c r="J28" s="21">
        <f t="shared" si="11"/>
        <v>21</v>
      </c>
      <c r="K28" s="2">
        <v>0.9975</v>
      </c>
      <c r="L28" s="26">
        <f t="shared" si="12"/>
        <v>0.3768660107</v>
      </c>
      <c r="M28" s="27">
        <f t="shared" si="13"/>
        <v>1598021.509</v>
      </c>
      <c r="N28" s="23">
        <f t="shared" si="3"/>
        <v>223723.0113</v>
      </c>
      <c r="O28" s="23">
        <f t="shared" si="4"/>
        <v>602239.9913</v>
      </c>
      <c r="P28" s="24">
        <f t="shared" si="14"/>
        <v>14183250.03</v>
      </c>
      <c r="R28" s="21">
        <f t="shared" si="15"/>
        <v>21</v>
      </c>
      <c r="S28" s="2">
        <v>0.9975</v>
      </c>
      <c r="T28" s="26">
        <f t="shared" si="16"/>
        <v>0.3768660107</v>
      </c>
      <c r="U28" s="27">
        <f t="shared" si="17"/>
        <v>838418.1982</v>
      </c>
      <c r="V28" s="23">
        <f t="shared" si="5"/>
        <v>117378.5478</v>
      </c>
      <c r="W28" s="23">
        <f t="shared" si="6"/>
        <v>315971.3217</v>
      </c>
      <c r="X28" s="24">
        <f t="shared" si="18"/>
        <v>7441386.031</v>
      </c>
    </row>
    <row r="29">
      <c r="B29" s="21">
        <f t="shared" si="7"/>
        <v>22</v>
      </c>
      <c r="C29" s="2">
        <v>0.9975</v>
      </c>
      <c r="D29" s="26">
        <f t="shared" si="8"/>
        <v>0.3900563211</v>
      </c>
      <c r="E29" s="27">
        <f t="shared" si="9"/>
        <v>848856.6432</v>
      </c>
      <c r="F29" s="23">
        <v>0.0</v>
      </c>
      <c r="G29" s="23">
        <f t="shared" si="2"/>
        <v>331101.8994</v>
      </c>
      <c r="H29" s="24">
        <f t="shared" si="10"/>
        <v>7764878.927</v>
      </c>
      <c r="I29" s="50"/>
      <c r="J29" s="21">
        <f t="shared" si="11"/>
        <v>22</v>
      </c>
      <c r="K29" s="2">
        <v>0.9975</v>
      </c>
      <c r="L29" s="26">
        <f t="shared" si="12"/>
        <v>0.3900563211</v>
      </c>
      <c r="M29" s="27">
        <f t="shared" si="13"/>
        <v>1594026.456</v>
      </c>
      <c r="N29" s="23">
        <f t="shared" si="3"/>
        <v>223163.7038</v>
      </c>
      <c r="O29" s="23">
        <f t="shared" si="4"/>
        <v>621760.0951</v>
      </c>
      <c r="P29" s="24">
        <f t="shared" si="14"/>
        <v>15028173.83</v>
      </c>
      <c r="R29" s="21">
        <f t="shared" si="15"/>
        <v>22</v>
      </c>
      <c r="S29" s="2">
        <v>0.9975</v>
      </c>
      <c r="T29" s="26">
        <f t="shared" si="16"/>
        <v>0.3900563211</v>
      </c>
      <c r="U29" s="27">
        <f t="shared" si="17"/>
        <v>836322.1527</v>
      </c>
      <c r="V29" s="23">
        <f t="shared" si="5"/>
        <v>117085.1014</v>
      </c>
      <c r="W29" s="23">
        <f t="shared" si="6"/>
        <v>326212.7422</v>
      </c>
      <c r="X29" s="24">
        <f t="shared" si="18"/>
        <v>7884683.874</v>
      </c>
    </row>
    <row r="30">
      <c r="B30" s="21">
        <f t="shared" si="7"/>
        <v>23</v>
      </c>
      <c r="C30" s="2">
        <v>0.9975</v>
      </c>
      <c r="D30" s="26">
        <f t="shared" si="8"/>
        <v>0.4037082924</v>
      </c>
      <c r="E30" s="27">
        <f t="shared" si="9"/>
        <v>846734.5016</v>
      </c>
      <c r="F30" s="23">
        <v>0.0</v>
      </c>
      <c r="G30" s="23">
        <f t="shared" si="2"/>
        <v>341833.7397</v>
      </c>
      <c r="H30" s="24">
        <f t="shared" si="10"/>
        <v>8106712.667</v>
      </c>
      <c r="I30" s="50"/>
      <c r="J30" s="21">
        <f t="shared" si="11"/>
        <v>23</v>
      </c>
      <c r="K30" s="2">
        <v>0.9975</v>
      </c>
      <c r="L30" s="26">
        <f t="shared" si="12"/>
        <v>0.4037082924</v>
      </c>
      <c r="M30" s="27">
        <f t="shared" si="13"/>
        <v>1590041.39</v>
      </c>
      <c r="N30" s="23">
        <f t="shared" si="3"/>
        <v>222605.7945</v>
      </c>
      <c r="O30" s="23">
        <f t="shared" si="4"/>
        <v>641912.8941</v>
      </c>
      <c r="P30" s="24">
        <f t="shared" si="14"/>
        <v>15892692.52</v>
      </c>
      <c r="R30" s="21">
        <f t="shared" si="15"/>
        <v>23</v>
      </c>
      <c r="S30" s="2">
        <v>0.9975</v>
      </c>
      <c r="T30" s="26">
        <f t="shared" si="16"/>
        <v>0.4037082924</v>
      </c>
      <c r="U30" s="27">
        <f t="shared" si="17"/>
        <v>834231.3474</v>
      </c>
      <c r="V30" s="23">
        <f t="shared" si="5"/>
        <v>116792.3886</v>
      </c>
      <c r="W30" s="23">
        <f t="shared" si="6"/>
        <v>336786.1127</v>
      </c>
      <c r="X30" s="24">
        <f t="shared" si="18"/>
        <v>8338262.376</v>
      </c>
    </row>
    <row r="31">
      <c r="B31" s="21">
        <f t="shared" si="7"/>
        <v>24</v>
      </c>
      <c r="C31" s="2">
        <v>0.9975</v>
      </c>
      <c r="D31" s="26">
        <f t="shared" si="8"/>
        <v>0.4178380826</v>
      </c>
      <c r="E31" s="27">
        <f t="shared" si="9"/>
        <v>844617.6653</v>
      </c>
      <c r="F31" s="23">
        <v>0.0</v>
      </c>
      <c r="G31" s="23">
        <f t="shared" si="2"/>
        <v>352913.4258</v>
      </c>
      <c r="H31" s="24">
        <f t="shared" si="10"/>
        <v>8459626.093</v>
      </c>
      <c r="I31" s="50"/>
      <c r="J31" s="21">
        <f t="shared" si="11"/>
        <v>24</v>
      </c>
      <c r="K31" s="2">
        <v>0.9975</v>
      </c>
      <c r="L31" s="26">
        <f t="shared" si="12"/>
        <v>0.4178380826</v>
      </c>
      <c r="M31" s="27">
        <f t="shared" si="13"/>
        <v>1586066.286</v>
      </c>
      <c r="N31" s="23">
        <f t="shared" si="3"/>
        <v>222049.28</v>
      </c>
      <c r="O31" s="23">
        <f t="shared" si="4"/>
        <v>662718.8958</v>
      </c>
      <c r="P31" s="24">
        <f t="shared" si="14"/>
        <v>16777460.7</v>
      </c>
      <c r="R31" s="21">
        <f t="shared" si="15"/>
        <v>24</v>
      </c>
      <c r="S31" s="2">
        <v>0.9975</v>
      </c>
      <c r="T31" s="26">
        <f t="shared" si="16"/>
        <v>0.4178380826</v>
      </c>
      <c r="U31" s="27">
        <f t="shared" si="17"/>
        <v>832145.769</v>
      </c>
      <c r="V31" s="23">
        <f t="shared" si="5"/>
        <v>116500.4077</v>
      </c>
      <c r="W31" s="23">
        <f t="shared" si="6"/>
        <v>347702.1926</v>
      </c>
      <c r="X31" s="24">
        <f t="shared" si="18"/>
        <v>8802464.976</v>
      </c>
    </row>
    <row r="32">
      <c r="B32" s="51">
        <f t="shared" si="7"/>
        <v>25</v>
      </c>
      <c r="C32" s="52">
        <v>0.9975</v>
      </c>
      <c r="D32" s="53">
        <f t="shared" si="8"/>
        <v>0.4324624155</v>
      </c>
      <c r="E32" s="54">
        <f t="shared" si="9"/>
        <v>842506.1212</v>
      </c>
      <c r="F32" s="55">
        <v>0.0</v>
      </c>
      <c r="G32" s="55">
        <f t="shared" si="2"/>
        <v>364352.2322</v>
      </c>
      <c r="H32" s="56">
        <f t="shared" si="10"/>
        <v>8823978.325</v>
      </c>
      <c r="I32" s="50"/>
      <c r="J32" s="51">
        <f t="shared" si="11"/>
        <v>25</v>
      </c>
      <c r="K32" s="52">
        <v>0.9975</v>
      </c>
      <c r="L32" s="53">
        <f t="shared" si="12"/>
        <v>0.4324624155</v>
      </c>
      <c r="M32" s="54">
        <f t="shared" si="13"/>
        <v>1582101.12</v>
      </c>
      <c r="N32" s="23">
        <f t="shared" si="3"/>
        <v>221494.1568</v>
      </c>
      <c r="O32" s="55">
        <f t="shared" si="4"/>
        <v>684199.272</v>
      </c>
      <c r="P32" s="24">
        <f t="shared" si="14"/>
        <v>17683154.12</v>
      </c>
      <c r="R32" s="51">
        <f t="shared" si="15"/>
        <v>25</v>
      </c>
      <c r="S32" s="52">
        <v>0.9975</v>
      </c>
      <c r="T32" s="53">
        <f t="shared" si="16"/>
        <v>0.4324624155</v>
      </c>
      <c r="U32" s="54">
        <f t="shared" si="17"/>
        <v>830065.4046</v>
      </c>
      <c r="V32" s="23">
        <f t="shared" si="5"/>
        <v>116209.1566</v>
      </c>
      <c r="W32" s="55">
        <f t="shared" si="6"/>
        <v>358972.0899</v>
      </c>
      <c r="X32" s="24">
        <f t="shared" si="18"/>
        <v>9277646.222</v>
      </c>
    </row>
    <row r="33">
      <c r="J33" s="2">
        <v>26.0</v>
      </c>
      <c r="K33" s="52">
        <v>0.9975</v>
      </c>
      <c r="L33" s="53">
        <f t="shared" si="12"/>
        <v>0.4475986</v>
      </c>
      <c r="M33" s="54">
        <f t="shared" si="13"/>
        <v>1578145.868</v>
      </c>
      <c r="N33" s="23">
        <f t="shared" si="3"/>
        <v>220940.4215</v>
      </c>
      <c r="O33" s="55">
        <f t="shared" si="4"/>
        <v>706375.8809</v>
      </c>
      <c r="P33" s="24">
        <f t="shared" si="14"/>
        <v>18610470.43</v>
      </c>
      <c r="R33" s="2">
        <v>26.0</v>
      </c>
      <c r="S33" s="52">
        <v>0.9975</v>
      </c>
      <c r="T33" s="53">
        <f t="shared" si="16"/>
        <v>0.4475986</v>
      </c>
      <c r="U33" s="54">
        <f t="shared" si="17"/>
        <v>827990.2411</v>
      </c>
      <c r="V33" s="23">
        <f t="shared" si="5"/>
        <v>115918.6337</v>
      </c>
      <c r="W33" s="55">
        <f t="shared" si="6"/>
        <v>370607.2727</v>
      </c>
      <c r="X33" s="24">
        <f t="shared" si="18"/>
        <v>9764172.129</v>
      </c>
    </row>
    <row r="34">
      <c r="F34" s="58">
        <v>1999200.0</v>
      </c>
      <c r="G34" s="50">
        <f>SUM(F8:F27)</f>
        <v>2446466.206</v>
      </c>
    </row>
    <row r="36">
      <c r="C36" s="58"/>
      <c r="D36" s="58"/>
      <c r="E36" s="58"/>
    </row>
    <row r="37">
      <c r="C37" s="58"/>
      <c r="D37" s="58"/>
      <c r="E37" s="58"/>
    </row>
    <row r="38">
      <c r="C38" s="58"/>
      <c r="D38" s="58"/>
      <c r="E38" s="58"/>
    </row>
    <row r="39">
      <c r="C39" s="58"/>
      <c r="D39" s="58"/>
      <c r="E39" s="58"/>
    </row>
    <row r="40">
      <c r="C40" s="58"/>
      <c r="D40" s="58"/>
      <c r="E40" s="58"/>
    </row>
    <row r="41">
      <c r="C41" s="58"/>
      <c r="D41" s="58"/>
      <c r="E41" s="58"/>
    </row>
    <row r="42">
      <c r="C42" s="58"/>
      <c r="D42" s="58"/>
      <c r="E42" s="58"/>
    </row>
    <row r="43">
      <c r="C43" s="58"/>
      <c r="D43" s="58"/>
      <c r="E43" s="58"/>
    </row>
    <row r="44">
      <c r="C44" s="58"/>
      <c r="D44" s="58"/>
      <c r="E44" s="58"/>
    </row>
    <row r="45">
      <c r="C45" s="58"/>
      <c r="D45" s="58"/>
      <c r="E45" s="58"/>
    </row>
    <row r="46">
      <c r="C46" s="58"/>
      <c r="D46" s="58"/>
      <c r="E46" s="58"/>
    </row>
    <row r="47">
      <c r="C47" s="58"/>
      <c r="D47" s="58"/>
      <c r="E47" s="58"/>
    </row>
    <row r="48">
      <c r="C48" s="58"/>
      <c r="D48" s="58"/>
      <c r="E48" s="58"/>
    </row>
    <row r="49">
      <c r="C49" s="58"/>
      <c r="D49" s="58"/>
      <c r="E49" s="58"/>
    </row>
    <row r="50">
      <c r="C50" s="58"/>
      <c r="D50" s="58"/>
      <c r="E50" s="58"/>
    </row>
    <row r="51">
      <c r="C51" s="58"/>
      <c r="D51" s="58"/>
      <c r="E51" s="58"/>
    </row>
    <row r="52">
      <c r="C52" s="58"/>
      <c r="D52" s="58"/>
      <c r="E52" s="58"/>
    </row>
    <row r="53">
      <c r="C53" s="58"/>
      <c r="D53" s="58"/>
      <c r="E53" s="58"/>
    </row>
    <row r="54">
      <c r="C54" s="58"/>
      <c r="D54" s="58"/>
      <c r="E54" s="58"/>
    </row>
    <row r="55">
      <c r="C55" s="58"/>
      <c r="D55" s="58"/>
      <c r="E55" s="58"/>
    </row>
    <row r="56">
      <c r="C56" s="58"/>
      <c r="D56" s="58"/>
      <c r="E56" s="58"/>
    </row>
    <row r="57">
      <c r="C57" s="58"/>
      <c r="D57" s="58"/>
      <c r="E57" s="58"/>
    </row>
    <row r="58">
      <c r="C58" s="58"/>
      <c r="D58" s="58"/>
      <c r="E58" s="58"/>
    </row>
    <row r="59">
      <c r="C59" s="58"/>
      <c r="D59" s="58"/>
      <c r="E59" s="58"/>
    </row>
    <row r="60">
      <c r="C60" s="58"/>
      <c r="D60" s="58"/>
      <c r="E60" s="58"/>
    </row>
    <row r="61">
      <c r="C61" s="58"/>
      <c r="D61" s="58"/>
      <c r="E61" s="58"/>
    </row>
  </sheetData>
  <mergeCells count="15">
    <mergeCell ref="J5:P5"/>
    <mergeCell ref="J6:P6"/>
    <mergeCell ref="R5:X5"/>
    <mergeCell ref="R3:X3"/>
    <mergeCell ref="R4:X4"/>
    <mergeCell ref="R2:X2"/>
    <mergeCell ref="J2:P2"/>
    <mergeCell ref="R6:X6"/>
    <mergeCell ref="B2:H2"/>
    <mergeCell ref="B3:H3"/>
    <mergeCell ref="B4:H4"/>
    <mergeCell ref="B5:H5"/>
    <mergeCell ref="B6:H6"/>
    <mergeCell ref="J3:P3"/>
    <mergeCell ref="J4:P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29"/>
    <col customWidth="1" min="2" max="2" width="5.86"/>
    <col customWidth="1" min="3" max="3" width="11.29"/>
    <col customWidth="1" min="4" max="4" width="10.29"/>
    <col customWidth="1" min="5" max="5" width="21.86"/>
    <col customWidth="1" min="6" max="8" width="17.29"/>
    <col customWidth="1" min="9" max="9" width="5.14"/>
    <col customWidth="1" min="10" max="10" width="5.86"/>
    <col customWidth="1" min="11" max="11" width="11.29"/>
    <col customWidth="1" min="12" max="12" width="10.29"/>
    <col customWidth="1" min="13" max="13" width="21.86"/>
    <col customWidth="1" min="14" max="16" width="17.29"/>
    <col customWidth="1" min="17" max="17" width="4.57"/>
    <col customWidth="1" min="18" max="18" width="5.86"/>
    <col customWidth="1" min="19" max="19" width="11.29"/>
    <col customWidth="1" min="20" max="20" width="10.29"/>
    <col customWidth="1" min="21" max="21" width="21.86"/>
    <col customWidth="1" min="22" max="24" width="17.29"/>
  </cols>
  <sheetData>
    <row r="1">
      <c r="A1" s="1" t="s">
        <v>36</v>
      </c>
    </row>
    <row r="2">
      <c r="A2" s="2" t="s">
        <v>37</v>
      </c>
      <c r="B2" s="3" t="s">
        <v>38</v>
      </c>
      <c r="C2" s="4"/>
      <c r="D2" s="4"/>
      <c r="E2" s="4"/>
      <c r="F2" s="4"/>
      <c r="G2" s="4"/>
      <c r="H2" s="5"/>
      <c r="J2" s="3" t="s">
        <v>39</v>
      </c>
      <c r="K2" s="4"/>
      <c r="L2" s="4"/>
      <c r="M2" s="4"/>
      <c r="N2" s="4"/>
      <c r="O2" s="4"/>
      <c r="P2" s="5"/>
      <c r="R2" s="3" t="s">
        <v>40</v>
      </c>
      <c r="S2" s="4"/>
      <c r="T2" s="4"/>
      <c r="U2" s="4"/>
      <c r="V2" s="4"/>
      <c r="W2" s="4"/>
      <c r="X2" s="5"/>
    </row>
    <row r="3">
      <c r="A3" s="2" t="s">
        <v>41</v>
      </c>
      <c r="B3" s="7" t="s">
        <v>42</v>
      </c>
      <c r="H3" s="8"/>
      <c r="J3" s="7" t="s">
        <v>43</v>
      </c>
      <c r="P3" s="8"/>
      <c r="R3" s="7" t="s">
        <v>45</v>
      </c>
      <c r="X3" s="8"/>
    </row>
    <row r="4">
      <c r="A4" s="2" t="s">
        <v>46</v>
      </c>
      <c r="B4" s="9" t="s">
        <v>47</v>
      </c>
      <c r="H4" s="8"/>
      <c r="J4" s="9" t="s">
        <v>48</v>
      </c>
      <c r="P4" s="8"/>
      <c r="R4" s="9" t="s">
        <v>49</v>
      </c>
      <c r="X4" s="8"/>
    </row>
    <row r="5">
      <c r="A5" s="2" t="s">
        <v>50</v>
      </c>
      <c r="B5" s="9" t="s">
        <v>51</v>
      </c>
      <c r="H5" s="8"/>
      <c r="J5" s="9" t="s">
        <v>52</v>
      </c>
      <c r="P5" s="8"/>
      <c r="R5" s="9" t="s">
        <v>53</v>
      </c>
      <c r="X5" s="8"/>
    </row>
    <row r="6">
      <c r="A6" s="2" t="s">
        <v>54</v>
      </c>
      <c r="B6" s="9" t="s">
        <v>55</v>
      </c>
      <c r="H6" s="8"/>
      <c r="J6" s="9" t="s">
        <v>56</v>
      </c>
      <c r="P6" s="8"/>
      <c r="R6" s="9" t="s">
        <v>57</v>
      </c>
      <c r="X6" s="8"/>
    </row>
    <row r="7">
      <c r="A7" s="2" t="s">
        <v>58</v>
      </c>
      <c r="B7" s="17" t="s">
        <v>27</v>
      </c>
      <c r="C7" s="18" t="s">
        <v>28</v>
      </c>
      <c r="D7" s="18" t="s">
        <v>29</v>
      </c>
      <c r="E7" s="19" t="s">
        <v>30</v>
      </c>
      <c r="F7" s="19" t="s">
        <v>31</v>
      </c>
      <c r="G7" s="19" t="s">
        <v>32</v>
      </c>
      <c r="H7" s="20" t="s">
        <v>33</v>
      </c>
      <c r="J7" s="17" t="s">
        <v>27</v>
      </c>
      <c r="K7" s="18" t="s">
        <v>28</v>
      </c>
      <c r="L7" s="18" t="s">
        <v>29</v>
      </c>
      <c r="M7" s="19" t="s">
        <v>30</v>
      </c>
      <c r="N7" s="19" t="s">
        <v>31</v>
      </c>
      <c r="O7" s="19" t="s">
        <v>32</v>
      </c>
      <c r="P7" s="20" t="s">
        <v>33</v>
      </c>
      <c r="R7" s="17" t="s">
        <v>27</v>
      </c>
      <c r="S7" s="18" t="s">
        <v>28</v>
      </c>
      <c r="T7" s="18" t="s">
        <v>29</v>
      </c>
      <c r="U7" s="19" t="s">
        <v>30</v>
      </c>
      <c r="V7" s="19" t="s">
        <v>31</v>
      </c>
      <c r="W7" s="19" t="s">
        <v>32</v>
      </c>
      <c r="X7" s="20" t="s">
        <v>33</v>
      </c>
    </row>
    <row r="8">
      <c r="B8" s="21">
        <v>1.0</v>
      </c>
      <c r="C8" s="2">
        <v>1.0</v>
      </c>
      <c r="D8" s="2">
        <v>0.1894</v>
      </c>
      <c r="E8" s="25">
        <v>637950.0</v>
      </c>
      <c r="F8" s="23">
        <f t="shared" ref="F8:F32" si="1">E8*0.14</f>
        <v>89313</v>
      </c>
      <c r="G8" s="23">
        <f t="shared" ref="G8:G32" si="2">E8*D8</f>
        <v>120827.73</v>
      </c>
      <c r="H8" s="24">
        <f>G8+F8</f>
        <v>210140.73</v>
      </c>
      <c r="J8" s="21">
        <v>1.0</v>
      </c>
      <c r="K8" s="2">
        <v>1.0</v>
      </c>
      <c r="L8" s="2">
        <v>0.1894</v>
      </c>
      <c r="M8" s="22">
        <v>1453960.0</v>
      </c>
      <c r="N8" s="23">
        <f t="shared" ref="N8:N32" si="3">M8*0.14</f>
        <v>203554.4</v>
      </c>
      <c r="O8" s="23">
        <f t="shared" ref="O8:O32" si="4">M8*L8</f>
        <v>275380.024</v>
      </c>
      <c r="P8" s="24">
        <f>O8+N8</f>
        <v>478934.424</v>
      </c>
      <c r="R8" s="21">
        <v>1.0</v>
      </c>
      <c r="S8" s="2">
        <v>1.0</v>
      </c>
      <c r="T8" s="2">
        <v>0.1894</v>
      </c>
      <c r="U8" s="22">
        <v>628532.0</v>
      </c>
      <c r="V8" s="23">
        <f t="shared" ref="V8:V32" si="5">U8*0.14</f>
        <v>87994.48</v>
      </c>
      <c r="W8" s="23">
        <f t="shared" ref="W8:W32" si="6">U8*T8</f>
        <v>119043.9608</v>
      </c>
      <c r="X8" s="24">
        <f>W8+V8</f>
        <v>207038.4408</v>
      </c>
    </row>
    <row r="9">
      <c r="B9" s="21">
        <f t="shared" ref="B9:B32" si="7">B8+1</f>
        <v>2</v>
      </c>
      <c r="C9" s="2">
        <v>0.9975</v>
      </c>
      <c r="D9" s="26">
        <f t="shared" ref="D9:D32" si="8">D8*1.035</f>
        <v>0.196029</v>
      </c>
      <c r="E9" s="27">
        <f t="shared" ref="E9:E32" si="9">E8*C9</f>
        <v>636355.125</v>
      </c>
      <c r="F9" s="23">
        <f t="shared" si="1"/>
        <v>89089.7175</v>
      </c>
      <c r="G9" s="23">
        <f t="shared" si="2"/>
        <v>124744.0588</v>
      </c>
      <c r="H9" s="24">
        <f t="shared" ref="H9:H32" si="10">G9+F9+H8</f>
        <v>423974.5063</v>
      </c>
      <c r="J9" s="21">
        <f t="shared" ref="J9:J32" si="11">J8+1</f>
        <v>2</v>
      </c>
      <c r="K9" s="2">
        <v>0.9975</v>
      </c>
      <c r="L9" s="26">
        <f t="shared" ref="L9:L32" si="12">L8*1.035</f>
        <v>0.196029</v>
      </c>
      <c r="M9" s="27">
        <f t="shared" ref="M9:M32" si="13">M8*K9</f>
        <v>1450325.1</v>
      </c>
      <c r="N9" s="23">
        <f t="shared" si="3"/>
        <v>203045.514</v>
      </c>
      <c r="O9" s="23">
        <f t="shared" si="4"/>
        <v>284305.779</v>
      </c>
      <c r="P9" s="24">
        <f t="shared" ref="P9:P32" si="14">O9+N9+P8</f>
        <v>966285.717</v>
      </c>
      <c r="R9" s="21">
        <f t="shared" ref="R9:R32" si="15">R8+1</f>
        <v>2</v>
      </c>
      <c r="S9" s="2">
        <v>0.9975</v>
      </c>
      <c r="T9" s="26">
        <f t="shared" ref="T9:T32" si="16">T8*1.035</f>
        <v>0.196029</v>
      </c>
      <c r="U9" s="27">
        <f t="shared" ref="U9:U32" si="17">U8*S9</f>
        <v>626960.67</v>
      </c>
      <c r="V9" s="23">
        <f t="shared" si="5"/>
        <v>87774.4938</v>
      </c>
      <c r="W9" s="23">
        <f t="shared" si="6"/>
        <v>122902.4732</v>
      </c>
      <c r="X9" s="24">
        <f t="shared" ref="X9:X32" si="18">W9+V9+X8</f>
        <v>417715.4078</v>
      </c>
    </row>
    <row r="10">
      <c r="B10" s="21">
        <f t="shared" si="7"/>
        <v>3</v>
      </c>
      <c r="C10" s="2">
        <v>0.9975</v>
      </c>
      <c r="D10" s="26">
        <f t="shared" si="8"/>
        <v>0.202890015</v>
      </c>
      <c r="E10" s="27">
        <f t="shared" si="9"/>
        <v>634764.2372</v>
      </c>
      <c r="F10" s="23">
        <f t="shared" si="1"/>
        <v>88866.99321</v>
      </c>
      <c r="G10" s="23">
        <f t="shared" si="2"/>
        <v>128787.3256</v>
      </c>
      <c r="H10" s="24">
        <f t="shared" si="10"/>
        <v>641628.8251</v>
      </c>
      <c r="J10" s="21">
        <f t="shared" si="11"/>
        <v>3</v>
      </c>
      <c r="K10" s="2">
        <v>0.9975</v>
      </c>
      <c r="L10" s="26">
        <f t="shared" si="12"/>
        <v>0.202890015</v>
      </c>
      <c r="M10" s="27">
        <f t="shared" si="13"/>
        <v>1446699.287</v>
      </c>
      <c r="N10" s="23">
        <f t="shared" si="3"/>
        <v>202537.9002</v>
      </c>
      <c r="O10" s="23">
        <f t="shared" si="4"/>
        <v>293520.8401</v>
      </c>
      <c r="P10" s="24">
        <f t="shared" si="14"/>
        <v>1462344.457</v>
      </c>
      <c r="R10" s="21">
        <f t="shared" si="15"/>
        <v>3</v>
      </c>
      <c r="S10" s="2">
        <v>0.9975</v>
      </c>
      <c r="T10" s="26">
        <f t="shared" si="16"/>
        <v>0.202890015</v>
      </c>
      <c r="U10" s="27">
        <f t="shared" si="17"/>
        <v>625393.2683</v>
      </c>
      <c r="V10" s="23">
        <f t="shared" si="5"/>
        <v>87555.05757</v>
      </c>
      <c r="W10" s="23">
        <f t="shared" si="6"/>
        <v>126886.0496</v>
      </c>
      <c r="X10" s="24">
        <f t="shared" si="18"/>
        <v>632156.5149</v>
      </c>
    </row>
    <row r="11">
      <c r="B11" s="21">
        <f t="shared" si="7"/>
        <v>4</v>
      </c>
      <c r="C11" s="2">
        <v>0.9975</v>
      </c>
      <c r="D11" s="26">
        <f t="shared" si="8"/>
        <v>0.2099911655</v>
      </c>
      <c r="E11" s="27">
        <f t="shared" si="9"/>
        <v>633177.3266</v>
      </c>
      <c r="F11" s="23">
        <f t="shared" si="1"/>
        <v>88644.82572</v>
      </c>
      <c r="G11" s="23">
        <f t="shared" si="2"/>
        <v>132961.6448</v>
      </c>
      <c r="H11" s="24">
        <f t="shared" si="10"/>
        <v>863235.2956</v>
      </c>
      <c r="J11" s="21">
        <f t="shared" si="11"/>
        <v>4</v>
      </c>
      <c r="K11" s="2">
        <v>0.9975</v>
      </c>
      <c r="L11" s="26">
        <f t="shared" si="12"/>
        <v>0.2099911655</v>
      </c>
      <c r="M11" s="27">
        <f t="shared" si="13"/>
        <v>1443082.539</v>
      </c>
      <c r="N11" s="23">
        <f t="shared" si="3"/>
        <v>202031.5555</v>
      </c>
      <c r="O11" s="23">
        <f t="shared" si="4"/>
        <v>303034.5843</v>
      </c>
      <c r="P11" s="24">
        <f t="shared" si="14"/>
        <v>1967410.597</v>
      </c>
      <c r="R11" s="21">
        <f t="shared" si="15"/>
        <v>4</v>
      </c>
      <c r="S11" s="2">
        <v>0.9975</v>
      </c>
      <c r="T11" s="26">
        <f t="shared" si="16"/>
        <v>0.2099911655</v>
      </c>
      <c r="U11" s="27">
        <f t="shared" si="17"/>
        <v>623829.7852</v>
      </c>
      <c r="V11" s="23">
        <f t="shared" si="5"/>
        <v>87336.16992</v>
      </c>
      <c r="W11" s="23">
        <f t="shared" si="6"/>
        <v>130998.7437</v>
      </c>
      <c r="X11" s="24">
        <f t="shared" si="18"/>
        <v>850491.4285</v>
      </c>
    </row>
    <row r="12">
      <c r="B12" s="21">
        <f t="shared" si="7"/>
        <v>5</v>
      </c>
      <c r="C12" s="2">
        <v>0.9975</v>
      </c>
      <c r="D12" s="26">
        <f t="shared" si="8"/>
        <v>0.2173408563</v>
      </c>
      <c r="E12" s="27">
        <f t="shared" si="9"/>
        <v>631594.3833</v>
      </c>
      <c r="F12" s="23">
        <f t="shared" si="1"/>
        <v>88423.21366</v>
      </c>
      <c r="G12" s="23">
        <f t="shared" si="2"/>
        <v>137271.2641</v>
      </c>
      <c r="H12" s="24">
        <f t="shared" si="10"/>
        <v>1088929.773</v>
      </c>
      <c r="J12" s="21">
        <f t="shared" si="11"/>
        <v>5</v>
      </c>
      <c r="K12" s="2">
        <v>0.9975</v>
      </c>
      <c r="L12" s="26">
        <f t="shared" si="12"/>
        <v>0.2173408563</v>
      </c>
      <c r="M12" s="27">
        <f t="shared" si="13"/>
        <v>1439474.833</v>
      </c>
      <c r="N12" s="23">
        <f t="shared" si="3"/>
        <v>201526.4766</v>
      </c>
      <c r="O12" s="23">
        <f t="shared" si="4"/>
        <v>312856.6928</v>
      </c>
      <c r="P12" s="24">
        <f t="shared" si="14"/>
        <v>2481793.766</v>
      </c>
      <c r="R12" s="21">
        <f t="shared" si="15"/>
        <v>5</v>
      </c>
      <c r="S12" s="2">
        <v>0.9975</v>
      </c>
      <c r="T12" s="26">
        <f t="shared" si="16"/>
        <v>0.2173408563</v>
      </c>
      <c r="U12" s="27">
        <f t="shared" si="17"/>
        <v>622270.2107</v>
      </c>
      <c r="V12" s="23">
        <f t="shared" si="5"/>
        <v>87117.8295</v>
      </c>
      <c r="W12" s="23">
        <f t="shared" si="6"/>
        <v>135244.7405</v>
      </c>
      <c r="X12" s="24">
        <f t="shared" si="18"/>
        <v>1072853.998</v>
      </c>
    </row>
    <row r="13">
      <c r="B13" s="21">
        <f t="shared" si="7"/>
        <v>6</v>
      </c>
      <c r="C13" s="2">
        <v>0.9975</v>
      </c>
      <c r="D13" s="26">
        <f t="shared" si="8"/>
        <v>0.2249477863</v>
      </c>
      <c r="E13" s="27">
        <f t="shared" si="9"/>
        <v>630015.3973</v>
      </c>
      <c r="F13" s="23">
        <f t="shared" si="1"/>
        <v>88202.15562</v>
      </c>
      <c r="G13" s="23">
        <f t="shared" si="2"/>
        <v>141720.569</v>
      </c>
      <c r="H13" s="24">
        <f t="shared" si="10"/>
        <v>1318852.498</v>
      </c>
      <c r="J13" s="21">
        <f t="shared" si="11"/>
        <v>6</v>
      </c>
      <c r="K13" s="2">
        <v>0.9975</v>
      </c>
      <c r="L13" s="26">
        <f t="shared" si="12"/>
        <v>0.2249477863</v>
      </c>
      <c r="M13" s="27">
        <f t="shared" si="13"/>
        <v>1435876.146</v>
      </c>
      <c r="N13" s="23">
        <f t="shared" si="3"/>
        <v>201022.6604</v>
      </c>
      <c r="O13" s="23">
        <f t="shared" si="4"/>
        <v>322997.1603</v>
      </c>
      <c r="P13" s="24">
        <f t="shared" si="14"/>
        <v>3005813.587</v>
      </c>
      <c r="R13" s="21">
        <f t="shared" si="15"/>
        <v>6</v>
      </c>
      <c r="S13" s="2">
        <v>0.9975</v>
      </c>
      <c r="T13" s="26">
        <f t="shared" si="16"/>
        <v>0.2249477863</v>
      </c>
      <c r="U13" s="27">
        <f t="shared" si="17"/>
        <v>620714.5352</v>
      </c>
      <c r="V13" s="23">
        <f t="shared" si="5"/>
        <v>86900.03492</v>
      </c>
      <c r="W13" s="23">
        <f t="shared" si="6"/>
        <v>139628.3606</v>
      </c>
      <c r="X13" s="24">
        <f t="shared" si="18"/>
        <v>1299382.394</v>
      </c>
    </row>
    <row r="14">
      <c r="B14" s="34">
        <f t="shared" si="7"/>
        <v>7</v>
      </c>
      <c r="C14" s="35">
        <v>0.9975</v>
      </c>
      <c r="D14" s="36">
        <f t="shared" si="8"/>
        <v>0.2328209588</v>
      </c>
      <c r="E14" s="37">
        <f t="shared" si="9"/>
        <v>628440.3588</v>
      </c>
      <c r="F14" s="38">
        <f t="shared" si="1"/>
        <v>87981.65024</v>
      </c>
      <c r="G14" s="38">
        <f t="shared" si="2"/>
        <v>146314.0869</v>
      </c>
      <c r="H14" s="39">
        <f t="shared" si="10"/>
        <v>1553148.235</v>
      </c>
      <c r="J14" s="34">
        <f t="shared" si="11"/>
        <v>7</v>
      </c>
      <c r="K14" s="35">
        <v>0.9975</v>
      </c>
      <c r="L14" s="36">
        <f t="shared" si="12"/>
        <v>0.2328209588</v>
      </c>
      <c r="M14" s="37">
        <f t="shared" si="13"/>
        <v>1432286.455</v>
      </c>
      <c r="N14" s="38">
        <f t="shared" si="3"/>
        <v>200520.1037</v>
      </c>
      <c r="O14" s="38">
        <f t="shared" si="4"/>
        <v>333466.3058</v>
      </c>
      <c r="P14" s="39">
        <f t="shared" si="14"/>
        <v>3539799.997</v>
      </c>
      <c r="R14" s="21">
        <f t="shared" si="15"/>
        <v>7</v>
      </c>
      <c r="S14" s="2">
        <v>0.9975</v>
      </c>
      <c r="T14" s="26">
        <f t="shared" si="16"/>
        <v>0.2328209588</v>
      </c>
      <c r="U14" s="27">
        <f t="shared" si="17"/>
        <v>619162.7488</v>
      </c>
      <c r="V14" s="23">
        <f t="shared" si="5"/>
        <v>86682.78484</v>
      </c>
      <c r="W14" s="23">
        <f t="shared" si="6"/>
        <v>144154.0648</v>
      </c>
      <c r="X14" s="24">
        <f t="shared" si="18"/>
        <v>1530219.244</v>
      </c>
    </row>
    <row r="15">
      <c r="B15" s="34">
        <f t="shared" si="7"/>
        <v>8</v>
      </c>
      <c r="C15" s="35">
        <v>0.9975</v>
      </c>
      <c r="D15" s="36">
        <f t="shared" si="8"/>
        <v>0.2409696924</v>
      </c>
      <c r="E15" s="37">
        <f t="shared" si="9"/>
        <v>626869.2579</v>
      </c>
      <c r="F15" s="38">
        <f t="shared" si="1"/>
        <v>87761.69611</v>
      </c>
      <c r="G15" s="38">
        <f t="shared" si="2"/>
        <v>151056.4922</v>
      </c>
      <c r="H15" s="39">
        <f t="shared" si="10"/>
        <v>1791966.423</v>
      </c>
      <c r="I15" s="41"/>
      <c r="J15" s="34">
        <f t="shared" si="11"/>
        <v>8</v>
      </c>
      <c r="K15" s="35">
        <v>0.9975</v>
      </c>
      <c r="L15" s="36">
        <f t="shared" si="12"/>
        <v>0.2409696924</v>
      </c>
      <c r="M15" s="37">
        <f t="shared" si="13"/>
        <v>1428705.739</v>
      </c>
      <c r="N15" s="38">
        <f t="shared" si="3"/>
        <v>200018.8035</v>
      </c>
      <c r="O15" s="38">
        <f t="shared" si="4"/>
        <v>344274.7824</v>
      </c>
      <c r="P15" s="39">
        <f t="shared" si="14"/>
        <v>4084093.583</v>
      </c>
      <c r="Q15" s="41"/>
      <c r="R15" s="34">
        <f t="shared" si="15"/>
        <v>8</v>
      </c>
      <c r="S15" s="35">
        <v>0.9975</v>
      </c>
      <c r="T15" s="36">
        <f t="shared" si="16"/>
        <v>0.2409696924</v>
      </c>
      <c r="U15" s="37">
        <f t="shared" si="17"/>
        <v>617614.842</v>
      </c>
      <c r="V15" s="38">
        <f t="shared" si="5"/>
        <v>86466.07787</v>
      </c>
      <c r="W15" s="38">
        <f t="shared" si="6"/>
        <v>148826.4585</v>
      </c>
      <c r="X15" s="39">
        <f t="shared" si="18"/>
        <v>1765511.78</v>
      </c>
    </row>
    <row r="16">
      <c r="B16" s="29">
        <f t="shared" si="7"/>
        <v>9</v>
      </c>
      <c r="C16" s="30">
        <v>0.9975</v>
      </c>
      <c r="D16" s="31">
        <f t="shared" si="8"/>
        <v>0.2494036316</v>
      </c>
      <c r="E16" s="32">
        <f t="shared" si="9"/>
        <v>625302.0848</v>
      </c>
      <c r="F16" s="23">
        <f t="shared" si="1"/>
        <v>87542.29187</v>
      </c>
      <c r="G16" s="23">
        <f t="shared" si="2"/>
        <v>155952.6108</v>
      </c>
      <c r="H16" s="24">
        <f t="shared" si="10"/>
        <v>2035461.326</v>
      </c>
      <c r="I16" s="41"/>
      <c r="J16" s="29">
        <f t="shared" si="11"/>
        <v>9</v>
      </c>
      <c r="K16" s="30">
        <v>0.9975</v>
      </c>
      <c r="L16" s="31">
        <f t="shared" si="12"/>
        <v>0.2494036316</v>
      </c>
      <c r="M16" s="32">
        <f t="shared" si="13"/>
        <v>1425133.975</v>
      </c>
      <c r="N16" s="23">
        <f t="shared" si="3"/>
        <v>199518.7565</v>
      </c>
      <c r="O16" s="23">
        <f t="shared" si="4"/>
        <v>355433.5888</v>
      </c>
      <c r="P16" s="24">
        <f t="shared" si="14"/>
        <v>4639045.928</v>
      </c>
      <c r="Q16" s="41"/>
      <c r="R16" s="29">
        <f t="shared" si="15"/>
        <v>9</v>
      </c>
      <c r="S16" s="30">
        <v>0.9975</v>
      </c>
      <c r="T16" s="31">
        <f t="shared" si="16"/>
        <v>0.2494036316</v>
      </c>
      <c r="U16" s="32">
        <f t="shared" si="17"/>
        <v>616070.8048</v>
      </c>
      <c r="V16" s="23">
        <f t="shared" si="5"/>
        <v>86249.91268</v>
      </c>
      <c r="W16" s="23">
        <f t="shared" si="6"/>
        <v>153650.2961</v>
      </c>
      <c r="X16" s="24">
        <f t="shared" si="18"/>
        <v>2005411.989</v>
      </c>
    </row>
    <row r="17">
      <c r="B17" s="29">
        <f t="shared" si="7"/>
        <v>10</v>
      </c>
      <c r="C17" s="30">
        <v>0.9975</v>
      </c>
      <c r="D17" s="31">
        <f t="shared" si="8"/>
        <v>0.2581327587</v>
      </c>
      <c r="E17" s="32">
        <f t="shared" si="9"/>
        <v>623738.8296</v>
      </c>
      <c r="F17" s="23">
        <f t="shared" si="1"/>
        <v>87323.43614</v>
      </c>
      <c r="G17" s="23">
        <f t="shared" si="2"/>
        <v>161007.4248</v>
      </c>
      <c r="H17" s="24">
        <f t="shared" si="10"/>
        <v>2283792.187</v>
      </c>
      <c r="I17" s="41"/>
      <c r="J17" s="29">
        <f t="shared" si="11"/>
        <v>10</v>
      </c>
      <c r="K17" s="30">
        <v>0.9975</v>
      </c>
      <c r="L17" s="31">
        <f t="shared" si="12"/>
        <v>0.2581327587</v>
      </c>
      <c r="M17" s="32">
        <f t="shared" si="13"/>
        <v>1421571.14</v>
      </c>
      <c r="N17" s="23">
        <f t="shared" si="3"/>
        <v>199019.9596</v>
      </c>
      <c r="O17" s="23">
        <f t="shared" si="4"/>
        <v>366954.08</v>
      </c>
      <c r="P17" s="24">
        <f t="shared" si="14"/>
        <v>5205019.968</v>
      </c>
      <c r="Q17" s="41"/>
      <c r="R17" s="29">
        <f t="shared" si="15"/>
        <v>10</v>
      </c>
      <c r="S17" s="30">
        <v>0.9975</v>
      </c>
      <c r="T17" s="31">
        <f t="shared" si="16"/>
        <v>0.2581327587</v>
      </c>
      <c r="U17" s="32">
        <f t="shared" si="17"/>
        <v>614530.6278</v>
      </c>
      <c r="V17" s="23">
        <f t="shared" si="5"/>
        <v>86034.2879</v>
      </c>
      <c r="W17" s="23">
        <f t="shared" si="6"/>
        <v>158630.4863</v>
      </c>
      <c r="X17" s="24">
        <f t="shared" si="18"/>
        <v>2250076.763</v>
      </c>
    </row>
    <row r="18">
      <c r="B18" s="29">
        <f t="shared" si="7"/>
        <v>11</v>
      </c>
      <c r="C18" s="30">
        <v>0.9975</v>
      </c>
      <c r="D18" s="31">
        <f t="shared" si="8"/>
        <v>0.2671674053</v>
      </c>
      <c r="E18" s="32">
        <f t="shared" si="9"/>
        <v>622179.4825</v>
      </c>
      <c r="F18" s="23">
        <f t="shared" si="1"/>
        <v>87105.12755</v>
      </c>
      <c r="G18" s="23">
        <f t="shared" si="2"/>
        <v>166226.0779</v>
      </c>
      <c r="H18" s="24">
        <f t="shared" si="10"/>
        <v>2537123.393</v>
      </c>
      <c r="I18" s="41"/>
      <c r="J18" s="29">
        <f t="shared" si="11"/>
        <v>11</v>
      </c>
      <c r="K18" s="30">
        <v>0.9975</v>
      </c>
      <c r="L18" s="31">
        <f t="shared" si="12"/>
        <v>0.2671674053</v>
      </c>
      <c r="M18" s="32">
        <f t="shared" si="13"/>
        <v>1418017.212</v>
      </c>
      <c r="N18" s="23">
        <f t="shared" si="3"/>
        <v>198522.4097</v>
      </c>
      <c r="O18" s="23">
        <f t="shared" si="4"/>
        <v>378847.9791</v>
      </c>
      <c r="P18" s="24">
        <f t="shared" si="14"/>
        <v>5782390.356</v>
      </c>
      <c r="Q18" s="41"/>
      <c r="R18" s="29">
        <f t="shared" si="15"/>
        <v>11</v>
      </c>
      <c r="S18" s="30">
        <v>0.9975</v>
      </c>
      <c r="T18" s="31">
        <f t="shared" si="16"/>
        <v>0.2671674053</v>
      </c>
      <c r="U18" s="32">
        <f t="shared" si="17"/>
        <v>612994.3013</v>
      </c>
      <c r="V18" s="23">
        <f t="shared" si="5"/>
        <v>85819.20218</v>
      </c>
      <c r="W18" s="23">
        <f t="shared" si="6"/>
        <v>163772.0969</v>
      </c>
      <c r="X18" s="24">
        <f t="shared" si="18"/>
        <v>2499668.062</v>
      </c>
    </row>
    <row r="19">
      <c r="B19" s="29">
        <f t="shared" si="7"/>
        <v>12</v>
      </c>
      <c r="C19" s="30">
        <v>0.9975</v>
      </c>
      <c r="D19" s="31">
        <f t="shared" si="8"/>
        <v>0.2765182644</v>
      </c>
      <c r="E19" s="32">
        <f t="shared" si="9"/>
        <v>620624.0338</v>
      </c>
      <c r="F19" s="23">
        <f t="shared" si="1"/>
        <v>86887.36473</v>
      </c>
      <c r="G19" s="23">
        <f t="shared" si="2"/>
        <v>171613.8807</v>
      </c>
      <c r="H19" s="24">
        <f t="shared" si="10"/>
        <v>2795624.638</v>
      </c>
      <c r="I19" s="41"/>
      <c r="J19" s="29">
        <f t="shared" si="11"/>
        <v>12</v>
      </c>
      <c r="K19" s="30">
        <v>0.9975</v>
      </c>
      <c r="L19" s="31">
        <f t="shared" si="12"/>
        <v>0.2765182644</v>
      </c>
      <c r="M19" s="32">
        <f t="shared" si="13"/>
        <v>1414472.169</v>
      </c>
      <c r="N19" s="23">
        <f t="shared" si="3"/>
        <v>198026.1037</v>
      </c>
      <c r="O19" s="23">
        <f t="shared" si="4"/>
        <v>391127.3893</v>
      </c>
      <c r="P19" s="24">
        <f t="shared" si="14"/>
        <v>6371543.849</v>
      </c>
      <c r="Q19" s="41"/>
      <c r="R19" s="29">
        <f t="shared" si="15"/>
        <v>12</v>
      </c>
      <c r="S19" s="30">
        <v>0.9975</v>
      </c>
      <c r="T19" s="31">
        <f t="shared" si="16"/>
        <v>0.2765182644</v>
      </c>
      <c r="U19" s="32">
        <f t="shared" si="17"/>
        <v>611461.8155</v>
      </c>
      <c r="V19" s="23">
        <f t="shared" si="5"/>
        <v>85604.65417</v>
      </c>
      <c r="W19" s="23">
        <f t="shared" si="6"/>
        <v>169080.36</v>
      </c>
      <c r="X19" s="24">
        <f t="shared" si="18"/>
        <v>2754353.076</v>
      </c>
    </row>
    <row r="20">
      <c r="B20" s="29">
        <f t="shared" si="7"/>
        <v>13</v>
      </c>
      <c r="C20" s="30">
        <v>0.9975</v>
      </c>
      <c r="D20" s="31">
        <f t="shared" si="8"/>
        <v>0.2861964037</v>
      </c>
      <c r="E20" s="32">
        <f t="shared" si="9"/>
        <v>619072.4737</v>
      </c>
      <c r="F20" s="23">
        <f t="shared" si="1"/>
        <v>86670.14632</v>
      </c>
      <c r="G20" s="23">
        <f t="shared" si="2"/>
        <v>177176.3156</v>
      </c>
      <c r="H20" s="24">
        <f t="shared" si="10"/>
        <v>3059471.1</v>
      </c>
      <c r="I20" s="41"/>
      <c r="J20" s="29">
        <f t="shared" si="11"/>
        <v>13</v>
      </c>
      <c r="K20" s="30">
        <v>0.9975</v>
      </c>
      <c r="L20" s="31">
        <f t="shared" si="12"/>
        <v>0.2861964037</v>
      </c>
      <c r="M20" s="32">
        <f t="shared" si="13"/>
        <v>1410935.989</v>
      </c>
      <c r="N20" s="23">
        <f t="shared" si="3"/>
        <v>197531.0384</v>
      </c>
      <c r="O20" s="23">
        <f t="shared" si="4"/>
        <v>403804.8058</v>
      </c>
      <c r="P20" s="24">
        <f t="shared" si="14"/>
        <v>6972879.693</v>
      </c>
      <c r="Q20" s="41"/>
      <c r="R20" s="29">
        <f t="shared" si="15"/>
        <v>13</v>
      </c>
      <c r="S20" s="30">
        <v>0.9975</v>
      </c>
      <c r="T20" s="31">
        <f t="shared" si="16"/>
        <v>0.2861964037</v>
      </c>
      <c r="U20" s="32">
        <f t="shared" si="17"/>
        <v>609933.161</v>
      </c>
      <c r="V20" s="23">
        <f t="shared" si="5"/>
        <v>85390.64254</v>
      </c>
      <c r="W20" s="23">
        <f t="shared" si="6"/>
        <v>174560.6772</v>
      </c>
      <c r="X20" s="24">
        <f t="shared" si="18"/>
        <v>3014304.396</v>
      </c>
    </row>
    <row r="21">
      <c r="B21" s="29">
        <f t="shared" si="7"/>
        <v>14</v>
      </c>
      <c r="C21" s="30">
        <v>0.9975</v>
      </c>
      <c r="D21" s="31">
        <f t="shared" si="8"/>
        <v>0.2962132778</v>
      </c>
      <c r="E21" s="32">
        <f t="shared" si="9"/>
        <v>617524.7925</v>
      </c>
      <c r="F21" s="23">
        <f t="shared" si="1"/>
        <v>86453.47095</v>
      </c>
      <c r="G21" s="23">
        <f t="shared" si="2"/>
        <v>182919.0429</v>
      </c>
      <c r="H21" s="24">
        <f t="shared" si="10"/>
        <v>3328843.614</v>
      </c>
      <c r="I21" s="41"/>
      <c r="J21" s="29">
        <f t="shared" si="11"/>
        <v>14</v>
      </c>
      <c r="K21" s="30">
        <v>0.9975</v>
      </c>
      <c r="L21" s="31">
        <f t="shared" si="12"/>
        <v>0.2962132778</v>
      </c>
      <c r="M21" s="32">
        <f t="shared" si="13"/>
        <v>1407408.649</v>
      </c>
      <c r="N21" s="23">
        <f t="shared" si="3"/>
        <v>197037.2108</v>
      </c>
      <c r="O21" s="23">
        <f t="shared" si="4"/>
        <v>416893.129</v>
      </c>
      <c r="P21" s="24">
        <f t="shared" si="14"/>
        <v>7586810.033</v>
      </c>
      <c r="Q21" s="41"/>
      <c r="R21" s="29">
        <f t="shared" si="15"/>
        <v>14</v>
      </c>
      <c r="S21" s="30">
        <v>0.9975</v>
      </c>
      <c r="T21" s="31">
        <f t="shared" si="16"/>
        <v>0.2962132778</v>
      </c>
      <c r="U21" s="32">
        <f t="shared" si="17"/>
        <v>608408.3281</v>
      </c>
      <c r="V21" s="23">
        <f t="shared" si="5"/>
        <v>85177.16593</v>
      </c>
      <c r="W21" s="23">
        <f t="shared" si="6"/>
        <v>180218.6251</v>
      </c>
      <c r="X21" s="24">
        <f t="shared" si="18"/>
        <v>3279700.187</v>
      </c>
    </row>
    <row r="22">
      <c r="B22" s="29">
        <f t="shared" si="7"/>
        <v>15</v>
      </c>
      <c r="C22" s="30">
        <v>0.9975</v>
      </c>
      <c r="D22" s="31">
        <f t="shared" si="8"/>
        <v>0.3065807426</v>
      </c>
      <c r="E22" s="32">
        <f t="shared" si="9"/>
        <v>615980.9805</v>
      </c>
      <c r="F22" s="23">
        <f t="shared" si="1"/>
        <v>86237.33728</v>
      </c>
      <c r="G22" s="23">
        <f t="shared" si="2"/>
        <v>188847.9064</v>
      </c>
      <c r="H22" s="24">
        <f t="shared" si="10"/>
        <v>3603928.857</v>
      </c>
      <c r="I22" s="41"/>
      <c r="J22" s="29">
        <f t="shared" si="11"/>
        <v>15</v>
      </c>
      <c r="K22" s="30">
        <v>0.9975</v>
      </c>
      <c r="L22" s="31">
        <f t="shared" si="12"/>
        <v>0.3065807426</v>
      </c>
      <c r="M22" s="32">
        <f t="shared" si="13"/>
        <v>1403890.127</v>
      </c>
      <c r="N22" s="23">
        <f t="shared" si="3"/>
        <v>196544.6178</v>
      </c>
      <c r="O22" s="23">
        <f t="shared" si="4"/>
        <v>430405.6776</v>
      </c>
      <c r="P22" s="24">
        <f t="shared" si="14"/>
        <v>8213760.329</v>
      </c>
      <c r="Q22" s="41"/>
      <c r="R22" s="29">
        <f t="shared" si="15"/>
        <v>15</v>
      </c>
      <c r="S22" s="30">
        <v>0.9975</v>
      </c>
      <c r="T22" s="31">
        <f t="shared" si="16"/>
        <v>0.3065807426</v>
      </c>
      <c r="U22" s="32">
        <f t="shared" si="17"/>
        <v>606887.3073</v>
      </c>
      <c r="V22" s="23">
        <f t="shared" si="5"/>
        <v>84964.22302</v>
      </c>
      <c r="W22" s="23">
        <f t="shared" si="6"/>
        <v>186059.9613</v>
      </c>
      <c r="X22" s="24">
        <f t="shared" si="18"/>
        <v>3550724.371</v>
      </c>
    </row>
    <row r="23">
      <c r="B23" s="29">
        <f t="shared" si="7"/>
        <v>16</v>
      </c>
      <c r="C23" s="30">
        <v>0.9975</v>
      </c>
      <c r="D23" s="31">
        <f t="shared" si="8"/>
        <v>0.3173110685</v>
      </c>
      <c r="E23" s="32">
        <f t="shared" si="9"/>
        <v>614441.0281</v>
      </c>
      <c r="F23" s="23">
        <f t="shared" si="1"/>
        <v>86021.74393</v>
      </c>
      <c r="G23" s="23">
        <f t="shared" si="2"/>
        <v>194968.9392</v>
      </c>
      <c r="H23" s="24">
        <f t="shared" si="10"/>
        <v>3884919.541</v>
      </c>
      <c r="I23" s="41"/>
      <c r="J23" s="29">
        <f t="shared" si="11"/>
        <v>16</v>
      </c>
      <c r="K23" s="30">
        <v>0.9975</v>
      </c>
      <c r="L23" s="31">
        <f t="shared" si="12"/>
        <v>0.3173110685</v>
      </c>
      <c r="M23" s="32">
        <f t="shared" si="13"/>
        <v>1400380.402</v>
      </c>
      <c r="N23" s="23">
        <f t="shared" si="3"/>
        <v>196053.2562</v>
      </c>
      <c r="O23" s="23">
        <f t="shared" si="4"/>
        <v>444356.2016</v>
      </c>
      <c r="P23" s="24">
        <f t="shared" si="14"/>
        <v>8854169.786</v>
      </c>
      <c r="Q23" s="41"/>
      <c r="R23" s="29">
        <f t="shared" si="15"/>
        <v>16</v>
      </c>
      <c r="S23" s="30">
        <v>0.9975</v>
      </c>
      <c r="T23" s="31">
        <f t="shared" si="16"/>
        <v>0.3173110685</v>
      </c>
      <c r="U23" s="32">
        <f t="shared" si="17"/>
        <v>605370.089</v>
      </c>
      <c r="V23" s="23">
        <f t="shared" si="5"/>
        <v>84751.81246</v>
      </c>
      <c r="W23" s="23">
        <f t="shared" si="6"/>
        <v>192090.6298</v>
      </c>
      <c r="X23" s="24">
        <f t="shared" si="18"/>
        <v>3827566.814</v>
      </c>
    </row>
    <row r="24">
      <c r="B24" s="29">
        <f t="shared" si="7"/>
        <v>17</v>
      </c>
      <c r="C24" s="30">
        <v>0.9975</v>
      </c>
      <c r="D24" s="31">
        <f t="shared" si="8"/>
        <v>0.3284169559</v>
      </c>
      <c r="E24" s="32">
        <f t="shared" si="9"/>
        <v>612904.9255</v>
      </c>
      <c r="F24" s="23">
        <f t="shared" si="1"/>
        <v>85806.68957</v>
      </c>
      <c r="G24" s="23">
        <f t="shared" si="2"/>
        <v>201288.3699</v>
      </c>
      <c r="H24" s="24">
        <f t="shared" si="10"/>
        <v>4172014.6</v>
      </c>
      <c r="I24" s="41"/>
      <c r="J24" s="29">
        <f t="shared" si="11"/>
        <v>17</v>
      </c>
      <c r="K24" s="30">
        <v>0.9975</v>
      </c>
      <c r="L24" s="31">
        <f t="shared" si="12"/>
        <v>0.3284169559</v>
      </c>
      <c r="M24" s="32">
        <f t="shared" si="13"/>
        <v>1396879.451</v>
      </c>
      <c r="N24" s="23">
        <f t="shared" si="3"/>
        <v>195563.1231</v>
      </c>
      <c r="O24" s="23">
        <f t="shared" si="4"/>
        <v>458758.897</v>
      </c>
      <c r="P24" s="24">
        <f t="shared" si="14"/>
        <v>9508491.806</v>
      </c>
      <c r="Q24" s="41"/>
      <c r="R24" s="29">
        <f t="shared" si="15"/>
        <v>17</v>
      </c>
      <c r="S24" s="30">
        <v>0.9975</v>
      </c>
      <c r="T24" s="31">
        <f t="shared" si="16"/>
        <v>0.3284169559</v>
      </c>
      <c r="U24" s="32">
        <f t="shared" si="17"/>
        <v>603856.6638</v>
      </c>
      <c r="V24" s="23">
        <f t="shared" si="5"/>
        <v>84539.93293</v>
      </c>
      <c r="W24" s="23">
        <f t="shared" si="6"/>
        <v>198316.7673</v>
      </c>
      <c r="X24" s="24">
        <f t="shared" si="18"/>
        <v>4110423.514</v>
      </c>
    </row>
    <row r="25">
      <c r="B25" s="21">
        <f t="shared" si="7"/>
        <v>18</v>
      </c>
      <c r="C25" s="2">
        <v>0.9975</v>
      </c>
      <c r="D25" s="26">
        <f t="shared" si="8"/>
        <v>0.3399115494</v>
      </c>
      <c r="E25" s="27">
        <f t="shared" si="9"/>
        <v>611372.6632</v>
      </c>
      <c r="F25" s="23">
        <f t="shared" si="1"/>
        <v>85592.17285</v>
      </c>
      <c r="G25" s="23">
        <f t="shared" si="2"/>
        <v>207812.6292</v>
      </c>
      <c r="H25" s="24">
        <f t="shared" si="10"/>
        <v>4465419.402</v>
      </c>
      <c r="J25" s="21">
        <f t="shared" si="11"/>
        <v>18</v>
      </c>
      <c r="K25" s="2">
        <v>0.9975</v>
      </c>
      <c r="L25" s="26">
        <f t="shared" si="12"/>
        <v>0.3399115494</v>
      </c>
      <c r="M25" s="27">
        <f t="shared" si="13"/>
        <v>1393387.252</v>
      </c>
      <c r="N25" s="23">
        <f t="shared" si="3"/>
        <v>195074.2153</v>
      </c>
      <c r="O25" s="23">
        <f t="shared" si="4"/>
        <v>473628.4197</v>
      </c>
      <c r="P25" s="24">
        <f t="shared" si="14"/>
        <v>10177194.44</v>
      </c>
      <c r="R25" s="21">
        <f t="shared" si="15"/>
        <v>18</v>
      </c>
      <c r="S25" s="2">
        <v>0.9975</v>
      </c>
      <c r="T25" s="26">
        <f t="shared" si="16"/>
        <v>0.3399115494</v>
      </c>
      <c r="U25" s="27">
        <f t="shared" si="17"/>
        <v>602347.0221</v>
      </c>
      <c r="V25" s="23">
        <f t="shared" si="5"/>
        <v>84328.58309</v>
      </c>
      <c r="W25" s="23">
        <f t="shared" si="6"/>
        <v>204744.7096</v>
      </c>
      <c r="X25" s="24">
        <f t="shared" si="18"/>
        <v>4399496.806</v>
      </c>
    </row>
    <row r="26">
      <c r="B26" s="21">
        <f t="shared" si="7"/>
        <v>19</v>
      </c>
      <c r="C26" s="2">
        <v>0.9975</v>
      </c>
      <c r="D26" s="26">
        <f t="shared" si="8"/>
        <v>0.3518084536</v>
      </c>
      <c r="E26" s="27">
        <f t="shared" si="9"/>
        <v>609844.2315</v>
      </c>
      <c r="F26" s="23">
        <f t="shared" si="1"/>
        <v>85378.19242</v>
      </c>
      <c r="G26" s="23">
        <f t="shared" si="2"/>
        <v>214548.3561</v>
      </c>
      <c r="H26" s="24">
        <f t="shared" si="10"/>
        <v>4765345.951</v>
      </c>
      <c r="J26" s="21">
        <f t="shared" si="11"/>
        <v>19</v>
      </c>
      <c r="K26" s="2">
        <v>0.9975</v>
      </c>
      <c r="L26" s="26">
        <f t="shared" si="12"/>
        <v>0.3518084536</v>
      </c>
      <c r="M26" s="27">
        <f t="shared" si="13"/>
        <v>1389903.784</v>
      </c>
      <c r="N26" s="23">
        <f t="shared" si="3"/>
        <v>194586.5297</v>
      </c>
      <c r="O26" s="23">
        <f t="shared" si="4"/>
        <v>488979.9009</v>
      </c>
      <c r="P26" s="24">
        <f t="shared" si="14"/>
        <v>10860760.87</v>
      </c>
      <c r="R26" s="21">
        <f t="shared" si="15"/>
        <v>19</v>
      </c>
      <c r="S26" s="2">
        <v>0.9975</v>
      </c>
      <c r="T26" s="26">
        <f t="shared" si="16"/>
        <v>0.3518084536</v>
      </c>
      <c r="U26" s="27">
        <f t="shared" si="17"/>
        <v>600841.1545</v>
      </c>
      <c r="V26" s="23">
        <f t="shared" si="5"/>
        <v>84117.76164</v>
      </c>
      <c r="W26" s="23">
        <f t="shared" si="6"/>
        <v>211380.9975</v>
      </c>
      <c r="X26" s="24">
        <f t="shared" si="18"/>
        <v>4694995.566</v>
      </c>
    </row>
    <row r="27">
      <c r="B27" s="43">
        <f t="shared" si="7"/>
        <v>20</v>
      </c>
      <c r="C27" s="44">
        <v>0.9975</v>
      </c>
      <c r="D27" s="45">
        <f t="shared" si="8"/>
        <v>0.3641217495</v>
      </c>
      <c r="E27" s="46">
        <f t="shared" si="9"/>
        <v>608319.621</v>
      </c>
      <c r="F27" s="47">
        <f t="shared" si="1"/>
        <v>85164.74694</v>
      </c>
      <c r="G27" s="47">
        <f t="shared" si="2"/>
        <v>221502.4046</v>
      </c>
      <c r="H27" s="48">
        <f t="shared" si="10"/>
        <v>5072013.102</v>
      </c>
      <c r="J27" s="43">
        <f t="shared" si="11"/>
        <v>20</v>
      </c>
      <c r="K27" s="44">
        <v>0.9975</v>
      </c>
      <c r="L27" s="45">
        <f t="shared" si="12"/>
        <v>0.3641217495</v>
      </c>
      <c r="M27" s="46">
        <f t="shared" si="13"/>
        <v>1386429.024</v>
      </c>
      <c r="N27" s="47">
        <f t="shared" si="3"/>
        <v>194100.0634</v>
      </c>
      <c r="O27" s="47">
        <f t="shared" si="4"/>
        <v>504828.9619</v>
      </c>
      <c r="P27" s="48">
        <f t="shared" si="14"/>
        <v>11559689.9</v>
      </c>
      <c r="Q27" s="41"/>
      <c r="R27" s="43">
        <f t="shared" si="15"/>
        <v>20</v>
      </c>
      <c r="S27" s="44">
        <v>0.9975</v>
      </c>
      <c r="T27" s="45">
        <f t="shared" si="16"/>
        <v>0.3641217495</v>
      </c>
      <c r="U27" s="46">
        <f t="shared" si="17"/>
        <v>599339.0517</v>
      </c>
      <c r="V27" s="47">
        <f t="shared" si="5"/>
        <v>83907.46723</v>
      </c>
      <c r="W27" s="47">
        <f t="shared" si="6"/>
        <v>218232.384</v>
      </c>
      <c r="X27" s="48">
        <f t="shared" si="18"/>
        <v>4997135.417</v>
      </c>
    </row>
    <row r="28">
      <c r="B28" s="21">
        <f t="shared" si="7"/>
        <v>21</v>
      </c>
      <c r="C28" s="2">
        <v>0.9975</v>
      </c>
      <c r="D28" s="26">
        <f t="shared" si="8"/>
        <v>0.3768660107</v>
      </c>
      <c r="E28" s="27">
        <f t="shared" si="9"/>
        <v>606798.8219</v>
      </c>
      <c r="F28" s="23">
        <f t="shared" si="1"/>
        <v>84951.83507</v>
      </c>
      <c r="G28" s="23">
        <f t="shared" si="2"/>
        <v>228681.8513</v>
      </c>
      <c r="H28" s="24">
        <f t="shared" si="10"/>
        <v>5385646.789</v>
      </c>
      <c r="J28" s="21">
        <f t="shared" si="11"/>
        <v>21</v>
      </c>
      <c r="K28" s="2">
        <v>0.9975</v>
      </c>
      <c r="L28" s="26">
        <f t="shared" si="12"/>
        <v>0.3768660107</v>
      </c>
      <c r="M28" s="27">
        <f t="shared" si="13"/>
        <v>1382962.952</v>
      </c>
      <c r="N28" s="23">
        <f t="shared" si="3"/>
        <v>193614.8133</v>
      </c>
      <c r="O28" s="23">
        <f t="shared" si="4"/>
        <v>521191.7307</v>
      </c>
      <c r="P28" s="24">
        <f t="shared" si="14"/>
        <v>12274496.44</v>
      </c>
      <c r="R28" s="21">
        <f t="shared" si="15"/>
        <v>21</v>
      </c>
      <c r="S28" s="2">
        <v>0.9975</v>
      </c>
      <c r="T28" s="26">
        <f t="shared" si="16"/>
        <v>0.3768660107</v>
      </c>
      <c r="U28" s="27">
        <f t="shared" si="17"/>
        <v>597840.704</v>
      </c>
      <c r="V28" s="23">
        <f t="shared" si="5"/>
        <v>83697.69856</v>
      </c>
      <c r="W28" s="23">
        <f t="shared" si="6"/>
        <v>225305.8412</v>
      </c>
      <c r="X28" s="24">
        <f t="shared" si="18"/>
        <v>5306138.957</v>
      </c>
    </row>
    <row r="29">
      <c r="B29" s="21">
        <f t="shared" si="7"/>
        <v>22</v>
      </c>
      <c r="C29" s="2">
        <v>0.9975</v>
      </c>
      <c r="D29" s="26">
        <f t="shared" si="8"/>
        <v>0.3900563211</v>
      </c>
      <c r="E29" s="27">
        <f t="shared" si="9"/>
        <v>605281.8249</v>
      </c>
      <c r="F29" s="23">
        <f t="shared" si="1"/>
        <v>84739.45548</v>
      </c>
      <c r="G29" s="23">
        <f t="shared" si="2"/>
        <v>236094.0018</v>
      </c>
      <c r="H29" s="24">
        <f t="shared" si="10"/>
        <v>5706480.246</v>
      </c>
      <c r="J29" s="21">
        <f t="shared" si="11"/>
        <v>22</v>
      </c>
      <c r="K29" s="2">
        <v>0.9975</v>
      </c>
      <c r="L29" s="26">
        <f t="shared" si="12"/>
        <v>0.3900563211</v>
      </c>
      <c r="M29" s="27">
        <f t="shared" si="13"/>
        <v>1379505.544</v>
      </c>
      <c r="N29" s="23">
        <f t="shared" si="3"/>
        <v>193130.7762</v>
      </c>
      <c r="O29" s="23">
        <f t="shared" si="4"/>
        <v>538084.8576</v>
      </c>
      <c r="P29" s="24">
        <f t="shared" si="14"/>
        <v>13005712.08</v>
      </c>
      <c r="R29" s="21">
        <f t="shared" si="15"/>
        <v>22</v>
      </c>
      <c r="S29" s="2">
        <v>0.9975</v>
      </c>
      <c r="T29" s="26">
        <f t="shared" si="16"/>
        <v>0.3900563211</v>
      </c>
      <c r="U29" s="27">
        <f t="shared" si="17"/>
        <v>596346.1023</v>
      </c>
      <c r="V29" s="23">
        <f t="shared" si="5"/>
        <v>83488.45432</v>
      </c>
      <c r="W29" s="23">
        <f t="shared" si="6"/>
        <v>232608.5668</v>
      </c>
      <c r="X29" s="24">
        <f t="shared" si="18"/>
        <v>5622235.978</v>
      </c>
    </row>
    <row r="30">
      <c r="B30" s="21">
        <f t="shared" si="7"/>
        <v>23</v>
      </c>
      <c r="C30" s="2">
        <v>0.9975</v>
      </c>
      <c r="D30" s="26">
        <f t="shared" si="8"/>
        <v>0.4037082924</v>
      </c>
      <c r="E30" s="27">
        <f t="shared" si="9"/>
        <v>603768.6203</v>
      </c>
      <c r="F30" s="23">
        <f t="shared" si="1"/>
        <v>84527.60684</v>
      </c>
      <c r="G30" s="23">
        <f t="shared" si="2"/>
        <v>243746.3987</v>
      </c>
      <c r="H30" s="24">
        <f t="shared" si="10"/>
        <v>6034754.251</v>
      </c>
      <c r="J30" s="21">
        <f t="shared" si="11"/>
        <v>23</v>
      </c>
      <c r="K30" s="2">
        <v>0.9975</v>
      </c>
      <c r="L30" s="26">
        <f t="shared" si="12"/>
        <v>0.4037082924</v>
      </c>
      <c r="M30" s="27">
        <f t="shared" si="13"/>
        <v>1376056.781</v>
      </c>
      <c r="N30" s="23">
        <f t="shared" si="3"/>
        <v>192647.9493</v>
      </c>
      <c r="O30" s="23">
        <f t="shared" si="4"/>
        <v>555525.5331</v>
      </c>
      <c r="P30" s="24">
        <f t="shared" si="14"/>
        <v>13753885.56</v>
      </c>
      <c r="R30" s="21">
        <f t="shared" si="15"/>
        <v>23</v>
      </c>
      <c r="S30" s="2">
        <v>0.9975</v>
      </c>
      <c r="T30" s="26">
        <f t="shared" si="16"/>
        <v>0.4037082924</v>
      </c>
      <c r="U30" s="27">
        <f t="shared" si="17"/>
        <v>594855.237</v>
      </c>
      <c r="V30" s="23">
        <f t="shared" si="5"/>
        <v>83279.73318</v>
      </c>
      <c r="W30" s="23">
        <f t="shared" si="6"/>
        <v>240147.9919</v>
      </c>
      <c r="X30" s="24">
        <f t="shared" si="18"/>
        <v>5945663.703</v>
      </c>
    </row>
    <row r="31">
      <c r="B31" s="21">
        <f t="shared" si="7"/>
        <v>24</v>
      </c>
      <c r="C31" s="2">
        <v>0.9975</v>
      </c>
      <c r="D31" s="26">
        <f t="shared" si="8"/>
        <v>0.4178380826</v>
      </c>
      <c r="E31" s="27">
        <f t="shared" si="9"/>
        <v>602259.1988</v>
      </c>
      <c r="F31" s="23">
        <f t="shared" si="1"/>
        <v>84316.28783</v>
      </c>
      <c r="G31" s="23">
        <f t="shared" si="2"/>
        <v>251646.8288</v>
      </c>
      <c r="H31" s="24">
        <f t="shared" si="10"/>
        <v>6370717.368</v>
      </c>
      <c r="J31" s="21">
        <f t="shared" si="11"/>
        <v>24</v>
      </c>
      <c r="K31" s="2">
        <v>0.9975</v>
      </c>
      <c r="L31" s="26">
        <f t="shared" si="12"/>
        <v>0.4178380826</v>
      </c>
      <c r="M31" s="27">
        <f t="shared" si="13"/>
        <v>1372616.639</v>
      </c>
      <c r="N31" s="23">
        <f t="shared" si="3"/>
        <v>192166.3294</v>
      </c>
      <c r="O31" s="23">
        <f t="shared" si="4"/>
        <v>573531.5044</v>
      </c>
      <c r="P31" s="24">
        <f t="shared" si="14"/>
        <v>14519583.39</v>
      </c>
      <c r="R31" s="21">
        <f t="shared" si="15"/>
        <v>24</v>
      </c>
      <c r="S31" s="2">
        <v>0.9975</v>
      </c>
      <c r="T31" s="26">
        <f t="shared" si="16"/>
        <v>0.4178380826</v>
      </c>
      <c r="U31" s="27">
        <f t="shared" si="17"/>
        <v>593368.0989</v>
      </c>
      <c r="V31" s="23">
        <f t="shared" si="5"/>
        <v>83071.53385</v>
      </c>
      <c r="W31" s="23">
        <f t="shared" si="6"/>
        <v>247931.7887</v>
      </c>
      <c r="X31" s="24">
        <f t="shared" si="18"/>
        <v>6276667.025</v>
      </c>
    </row>
    <row r="32">
      <c r="B32" s="51">
        <f t="shared" si="7"/>
        <v>25</v>
      </c>
      <c r="C32" s="52">
        <v>0.9975</v>
      </c>
      <c r="D32" s="53">
        <f t="shared" si="8"/>
        <v>0.4324624155</v>
      </c>
      <c r="E32" s="54">
        <f t="shared" si="9"/>
        <v>600753.5508</v>
      </c>
      <c r="F32" s="55">
        <f t="shared" si="1"/>
        <v>84105.49711</v>
      </c>
      <c r="G32" s="55">
        <f t="shared" si="2"/>
        <v>259803.3317</v>
      </c>
      <c r="H32" s="56">
        <f t="shared" si="10"/>
        <v>6714626.197</v>
      </c>
      <c r="J32" s="51">
        <f t="shared" si="11"/>
        <v>25</v>
      </c>
      <c r="K32" s="52">
        <v>0.9975</v>
      </c>
      <c r="L32" s="53">
        <f t="shared" si="12"/>
        <v>0.4324624155</v>
      </c>
      <c r="M32" s="54">
        <f t="shared" si="13"/>
        <v>1369185.097</v>
      </c>
      <c r="N32" s="55">
        <f t="shared" si="3"/>
        <v>191685.9136</v>
      </c>
      <c r="O32" s="55">
        <f t="shared" si="4"/>
        <v>592121.0943</v>
      </c>
      <c r="P32" s="56">
        <f t="shared" si="14"/>
        <v>15303390.4</v>
      </c>
      <c r="R32" s="51">
        <f t="shared" si="15"/>
        <v>25</v>
      </c>
      <c r="S32" s="52">
        <v>0.9975</v>
      </c>
      <c r="T32" s="53">
        <f t="shared" si="16"/>
        <v>0.4324624155</v>
      </c>
      <c r="U32" s="54">
        <f t="shared" si="17"/>
        <v>591884.6787</v>
      </c>
      <c r="V32" s="55">
        <f t="shared" si="5"/>
        <v>82863.85501</v>
      </c>
      <c r="W32" s="55">
        <f t="shared" si="6"/>
        <v>255967.8778</v>
      </c>
      <c r="X32" s="56">
        <f t="shared" si="18"/>
        <v>6615498.758</v>
      </c>
    </row>
    <row r="36">
      <c r="C36" s="58"/>
      <c r="D36" s="58"/>
      <c r="E36" s="58"/>
    </row>
    <row r="37">
      <c r="C37" s="58"/>
      <c r="D37" s="58"/>
      <c r="E37" s="58"/>
    </row>
    <row r="38">
      <c r="C38" s="58"/>
      <c r="D38" s="58"/>
      <c r="E38" s="58"/>
    </row>
    <row r="39">
      <c r="C39" s="58"/>
      <c r="D39" s="58"/>
      <c r="E39" s="58"/>
    </row>
    <row r="40">
      <c r="C40" s="58"/>
      <c r="D40" s="58"/>
      <c r="E40" s="58"/>
    </row>
    <row r="41">
      <c r="C41" s="58"/>
      <c r="D41" s="58"/>
      <c r="E41" s="58"/>
    </row>
    <row r="42">
      <c r="C42" s="58"/>
      <c r="D42" s="58"/>
      <c r="E42" s="58"/>
    </row>
    <row r="43">
      <c r="C43" s="58"/>
      <c r="D43" s="58"/>
      <c r="E43" s="58"/>
    </row>
    <row r="44">
      <c r="C44" s="58"/>
      <c r="D44" s="58"/>
      <c r="E44" s="58"/>
    </row>
    <row r="45">
      <c r="C45" s="58"/>
      <c r="D45" s="58"/>
      <c r="E45" s="58"/>
    </row>
    <row r="46">
      <c r="C46" s="58"/>
      <c r="D46" s="58"/>
      <c r="E46" s="58"/>
    </row>
    <row r="47">
      <c r="C47" s="58"/>
      <c r="D47" s="58"/>
      <c r="E47" s="58"/>
    </row>
    <row r="48">
      <c r="C48" s="58"/>
      <c r="D48" s="58"/>
      <c r="E48" s="58"/>
    </row>
    <row r="49">
      <c r="C49" s="58"/>
      <c r="D49" s="58"/>
      <c r="E49" s="58"/>
    </row>
    <row r="50">
      <c r="C50" s="58"/>
      <c r="D50" s="58"/>
      <c r="E50" s="58"/>
    </row>
    <row r="51">
      <c r="C51" s="58"/>
      <c r="D51" s="58"/>
      <c r="E51" s="58"/>
    </row>
    <row r="52">
      <c r="C52" s="58"/>
      <c r="D52" s="58"/>
      <c r="E52" s="58"/>
    </row>
    <row r="53">
      <c r="C53" s="58"/>
      <c r="D53" s="58"/>
      <c r="E53" s="58"/>
    </row>
    <row r="54">
      <c r="C54" s="58"/>
      <c r="D54" s="58"/>
      <c r="E54" s="58"/>
    </row>
    <row r="55">
      <c r="C55" s="58"/>
      <c r="D55" s="58"/>
      <c r="E55" s="58"/>
    </row>
    <row r="56">
      <c r="C56" s="58"/>
      <c r="D56" s="58"/>
      <c r="E56" s="58"/>
    </row>
    <row r="57">
      <c r="C57" s="58"/>
      <c r="D57" s="58"/>
      <c r="E57" s="58"/>
    </row>
    <row r="58">
      <c r="C58" s="58"/>
      <c r="D58" s="58"/>
      <c r="E58" s="58"/>
    </row>
    <row r="59">
      <c r="C59" s="58"/>
      <c r="D59" s="58"/>
      <c r="E59" s="58"/>
    </row>
    <row r="60">
      <c r="C60" s="58"/>
      <c r="D60" s="58"/>
      <c r="E60" s="58"/>
    </row>
    <row r="61">
      <c r="C61" s="58"/>
      <c r="D61" s="58"/>
      <c r="E61" s="58"/>
    </row>
  </sheetData>
  <mergeCells count="15">
    <mergeCell ref="R3:X3"/>
    <mergeCell ref="R4:X4"/>
    <mergeCell ref="R5:X5"/>
    <mergeCell ref="R6:X6"/>
    <mergeCell ref="R2:X2"/>
    <mergeCell ref="J5:P5"/>
    <mergeCell ref="J4:P4"/>
    <mergeCell ref="B5:H5"/>
    <mergeCell ref="B4:H4"/>
    <mergeCell ref="B3:H3"/>
    <mergeCell ref="B2:H2"/>
    <mergeCell ref="B6:H6"/>
    <mergeCell ref="J3:P3"/>
    <mergeCell ref="J2:P2"/>
    <mergeCell ref="J6:P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29"/>
    <col customWidth="1" min="2" max="2" width="5.86"/>
    <col customWidth="1" min="3" max="3" width="11.29"/>
    <col customWidth="1" min="4" max="4" width="10.29"/>
    <col customWidth="1" min="5" max="5" width="21.86"/>
    <col customWidth="1" min="6" max="8" width="17.29"/>
    <col customWidth="1" min="9" max="9" width="5.14"/>
    <col customWidth="1" min="10" max="10" width="5.86"/>
    <col customWidth="1" min="11" max="11" width="11.29"/>
    <col customWidth="1" min="12" max="12" width="10.29"/>
    <col customWidth="1" min="13" max="13" width="21.86"/>
    <col customWidth="1" min="14" max="16" width="17.29"/>
    <col customWidth="1" min="17" max="17" width="4.57"/>
    <col customWidth="1" min="18" max="18" width="5.86"/>
    <col customWidth="1" min="19" max="19" width="11.29"/>
    <col customWidth="1" min="20" max="20" width="10.29"/>
    <col customWidth="1" min="21" max="21" width="21.86"/>
    <col customWidth="1" min="22" max="24" width="17.29"/>
  </cols>
  <sheetData>
    <row r="1">
      <c r="A1" s="1" t="s">
        <v>67</v>
      </c>
    </row>
    <row r="2">
      <c r="A2" s="2" t="s">
        <v>68</v>
      </c>
      <c r="B2" s="3" t="s">
        <v>69</v>
      </c>
      <c r="C2" s="4"/>
      <c r="D2" s="4"/>
      <c r="E2" s="4"/>
      <c r="F2" s="4"/>
      <c r="G2" s="4"/>
      <c r="H2" s="5"/>
      <c r="J2" s="3" t="s">
        <v>70</v>
      </c>
      <c r="K2" s="4"/>
      <c r="L2" s="4"/>
      <c r="M2" s="4"/>
      <c r="N2" s="4"/>
      <c r="O2" s="4"/>
      <c r="P2" s="5"/>
      <c r="R2" s="3" t="s">
        <v>71</v>
      </c>
      <c r="S2" s="4"/>
      <c r="T2" s="4"/>
      <c r="U2" s="4"/>
      <c r="V2" s="4"/>
      <c r="W2" s="4"/>
      <c r="X2" s="5"/>
    </row>
    <row r="3">
      <c r="A3" s="2" t="s">
        <v>72</v>
      </c>
      <c r="B3" s="7" t="s">
        <v>73</v>
      </c>
      <c r="H3" s="8"/>
      <c r="J3" s="7" t="s">
        <v>74</v>
      </c>
      <c r="P3" s="8"/>
      <c r="R3" s="7" t="s">
        <v>75</v>
      </c>
      <c r="X3" s="8"/>
    </row>
    <row r="4">
      <c r="A4" s="2" t="s">
        <v>76</v>
      </c>
      <c r="B4" s="9" t="s">
        <v>77</v>
      </c>
      <c r="H4" s="8"/>
      <c r="J4" s="9" t="s">
        <v>78</v>
      </c>
      <c r="P4" s="8"/>
      <c r="R4" s="9" t="s">
        <v>79</v>
      </c>
      <c r="X4" s="8"/>
    </row>
    <row r="5">
      <c r="A5" s="2" t="s">
        <v>80</v>
      </c>
      <c r="B5" s="9" t="s">
        <v>81</v>
      </c>
      <c r="H5" s="8"/>
      <c r="J5" s="9" t="s">
        <v>82</v>
      </c>
      <c r="P5" s="8"/>
      <c r="R5" s="9" t="s">
        <v>83</v>
      </c>
      <c r="X5" s="8"/>
    </row>
    <row r="6">
      <c r="A6" s="2" t="s">
        <v>84</v>
      </c>
      <c r="B6" s="9" t="s">
        <v>85</v>
      </c>
      <c r="H6" s="8"/>
      <c r="J6" s="9" t="s">
        <v>86</v>
      </c>
      <c r="P6" s="8"/>
      <c r="R6" s="9" t="s">
        <v>87</v>
      </c>
      <c r="X6" s="8"/>
    </row>
    <row r="7">
      <c r="A7" s="2" t="s">
        <v>88</v>
      </c>
      <c r="B7" s="17" t="s">
        <v>27</v>
      </c>
      <c r="C7" s="18" t="s">
        <v>28</v>
      </c>
      <c r="D7" s="18" t="s">
        <v>29</v>
      </c>
      <c r="E7" s="19" t="s">
        <v>30</v>
      </c>
      <c r="F7" s="19" t="s">
        <v>89</v>
      </c>
      <c r="G7" s="19" t="s">
        <v>32</v>
      </c>
      <c r="H7" s="20" t="s">
        <v>33</v>
      </c>
      <c r="J7" s="17" t="s">
        <v>27</v>
      </c>
      <c r="K7" s="18" t="s">
        <v>28</v>
      </c>
      <c r="L7" s="18" t="s">
        <v>29</v>
      </c>
      <c r="M7" s="19" t="s">
        <v>30</v>
      </c>
      <c r="N7" s="19" t="s">
        <v>89</v>
      </c>
      <c r="O7" s="19" t="s">
        <v>32</v>
      </c>
      <c r="P7" s="20" t="s">
        <v>33</v>
      </c>
      <c r="R7" s="17" t="s">
        <v>27</v>
      </c>
      <c r="S7" s="18" t="s">
        <v>28</v>
      </c>
      <c r="T7" s="18" t="s">
        <v>29</v>
      </c>
      <c r="U7" s="19" t="s">
        <v>30</v>
      </c>
      <c r="V7" s="19" t="s">
        <v>89</v>
      </c>
      <c r="W7" s="19" t="s">
        <v>32</v>
      </c>
      <c r="X7" s="20" t="s">
        <v>33</v>
      </c>
    </row>
    <row r="8">
      <c r="B8" s="21">
        <v>1.0</v>
      </c>
      <c r="C8" s="2">
        <v>1.0</v>
      </c>
      <c r="D8" s="2">
        <v>0.1894</v>
      </c>
      <c r="E8" s="22">
        <v>431658.0</v>
      </c>
      <c r="F8" s="23">
        <f t="shared" ref="F8:F32" si="1">E8*0.14</f>
        <v>60432.12</v>
      </c>
      <c r="G8" s="23">
        <f t="shared" ref="G8:G32" si="2">E8*D8</f>
        <v>81756.0252</v>
      </c>
      <c r="H8" s="24">
        <f>G8+F8</f>
        <v>142188.1452</v>
      </c>
      <c r="J8" s="21">
        <v>1.0</v>
      </c>
      <c r="K8" s="2">
        <v>1.0</v>
      </c>
      <c r="L8" s="2">
        <v>0.1894</v>
      </c>
      <c r="M8" s="22">
        <v>790888.0</v>
      </c>
      <c r="N8" s="23">
        <f t="shared" ref="N8:N32" si="3">M8*0.14</f>
        <v>110724.32</v>
      </c>
      <c r="O8" s="23">
        <f t="shared" ref="O8:O32" si="4">M8*L8</f>
        <v>149794.1872</v>
      </c>
      <c r="P8" s="24">
        <f>O8+N8</f>
        <v>260518.5072</v>
      </c>
      <c r="R8" s="21">
        <v>1.0</v>
      </c>
      <c r="S8" s="2">
        <v>1.0</v>
      </c>
      <c r="T8" s="2">
        <v>0.1894</v>
      </c>
      <c r="U8" s="42">
        <v>421795.0</v>
      </c>
      <c r="V8" s="23">
        <f t="shared" ref="V8:V32" si="5">U8*0.14</f>
        <v>59051.3</v>
      </c>
      <c r="W8" s="23">
        <f t="shared" ref="W8:W32" si="6">U8*T8</f>
        <v>79887.973</v>
      </c>
      <c r="X8" s="24">
        <f>W8+V8</f>
        <v>138939.273</v>
      </c>
    </row>
    <row r="9">
      <c r="B9" s="21">
        <f t="shared" ref="B9:B32" si="7">B8+1</f>
        <v>2</v>
      </c>
      <c r="C9" s="2">
        <v>0.9975</v>
      </c>
      <c r="D9" s="26">
        <f t="shared" ref="D9:D32" si="8">D8*1.035</f>
        <v>0.196029</v>
      </c>
      <c r="E9" s="27">
        <f t="shared" ref="E9:E32" si="9">E8*C9</f>
        <v>430578.855</v>
      </c>
      <c r="F9" s="23">
        <f t="shared" si="1"/>
        <v>60281.0397</v>
      </c>
      <c r="G9" s="23">
        <f t="shared" si="2"/>
        <v>84405.94237</v>
      </c>
      <c r="H9" s="24">
        <f t="shared" ref="H9:H32" si="10">G9+F9+H8</f>
        <v>286875.1273</v>
      </c>
      <c r="J9" s="21">
        <f t="shared" ref="J9:J32" si="11">J8+1</f>
        <v>2</v>
      </c>
      <c r="K9" s="2">
        <v>0.9975</v>
      </c>
      <c r="L9" s="26">
        <f t="shared" ref="L9:L32" si="12">L8*1.035</f>
        <v>0.196029</v>
      </c>
      <c r="M9" s="27">
        <f t="shared" ref="M9:M32" si="13">M8*K9</f>
        <v>788910.78</v>
      </c>
      <c r="N9" s="23">
        <f t="shared" si="3"/>
        <v>110447.5092</v>
      </c>
      <c r="O9" s="23">
        <f t="shared" si="4"/>
        <v>154649.3913</v>
      </c>
      <c r="P9" s="24">
        <f t="shared" ref="P9:P32" si="14">O9+N9+P8</f>
        <v>525615.4077</v>
      </c>
      <c r="R9" s="21">
        <f t="shared" ref="R9:R32" si="15">R8+1</f>
        <v>2</v>
      </c>
      <c r="S9" s="2">
        <v>0.9975</v>
      </c>
      <c r="T9" s="26">
        <f t="shared" ref="T9:T32" si="16">T8*1.035</f>
        <v>0.196029</v>
      </c>
      <c r="U9" s="49">
        <f t="shared" ref="U9:U32" si="17">U8*S9</f>
        <v>420740.5125</v>
      </c>
      <c r="V9" s="23">
        <f t="shared" si="5"/>
        <v>58903.67175</v>
      </c>
      <c r="W9" s="23">
        <f t="shared" si="6"/>
        <v>82477.34192</v>
      </c>
      <c r="X9" s="24">
        <f t="shared" ref="X9:X32" si="18">W9+V9+X8</f>
        <v>280320.2867</v>
      </c>
    </row>
    <row r="10">
      <c r="B10" s="21">
        <f t="shared" si="7"/>
        <v>3</v>
      </c>
      <c r="C10" s="2">
        <v>0.9975</v>
      </c>
      <c r="D10" s="26">
        <f t="shared" si="8"/>
        <v>0.202890015</v>
      </c>
      <c r="E10" s="27">
        <f t="shared" si="9"/>
        <v>429502.4079</v>
      </c>
      <c r="F10" s="23">
        <f t="shared" si="1"/>
        <v>60130.3371</v>
      </c>
      <c r="G10" s="23">
        <f t="shared" si="2"/>
        <v>87141.74997</v>
      </c>
      <c r="H10" s="24">
        <f t="shared" si="10"/>
        <v>434147.2143</v>
      </c>
      <c r="J10" s="21">
        <f t="shared" si="11"/>
        <v>3</v>
      </c>
      <c r="K10" s="2">
        <v>0.9975</v>
      </c>
      <c r="L10" s="26">
        <f t="shared" si="12"/>
        <v>0.202890015</v>
      </c>
      <c r="M10" s="27">
        <f t="shared" si="13"/>
        <v>786938.5031</v>
      </c>
      <c r="N10" s="23">
        <f t="shared" si="3"/>
        <v>110171.3904</v>
      </c>
      <c r="O10" s="23">
        <f t="shared" si="4"/>
        <v>159661.9647</v>
      </c>
      <c r="P10" s="24">
        <f t="shared" si="14"/>
        <v>795448.7628</v>
      </c>
      <c r="R10" s="21">
        <f t="shared" si="15"/>
        <v>3</v>
      </c>
      <c r="S10" s="2">
        <v>0.9975</v>
      </c>
      <c r="T10" s="26">
        <f t="shared" si="16"/>
        <v>0.202890015</v>
      </c>
      <c r="U10" s="49">
        <f t="shared" si="17"/>
        <v>419688.6612</v>
      </c>
      <c r="V10" s="23">
        <f t="shared" si="5"/>
        <v>58756.41257</v>
      </c>
      <c r="W10" s="23">
        <f t="shared" si="6"/>
        <v>85150.63877</v>
      </c>
      <c r="X10" s="24">
        <f t="shared" si="18"/>
        <v>424227.338</v>
      </c>
    </row>
    <row r="11">
      <c r="B11" s="21">
        <f t="shared" si="7"/>
        <v>4</v>
      </c>
      <c r="C11" s="2">
        <v>0.9975</v>
      </c>
      <c r="D11" s="26">
        <f t="shared" si="8"/>
        <v>0.2099911655</v>
      </c>
      <c r="E11" s="27">
        <f t="shared" si="9"/>
        <v>428428.6518</v>
      </c>
      <c r="F11" s="23">
        <f t="shared" si="1"/>
        <v>59980.01126</v>
      </c>
      <c r="G11" s="23">
        <f t="shared" si="2"/>
        <v>89966.23194</v>
      </c>
      <c r="H11" s="24">
        <f t="shared" si="10"/>
        <v>584093.4575</v>
      </c>
      <c r="J11" s="21">
        <f t="shared" si="11"/>
        <v>4</v>
      </c>
      <c r="K11" s="2">
        <v>0.9975</v>
      </c>
      <c r="L11" s="26">
        <f t="shared" si="12"/>
        <v>0.2099911655</v>
      </c>
      <c r="M11" s="27">
        <f t="shared" si="13"/>
        <v>784971.1568</v>
      </c>
      <c r="N11" s="23">
        <f t="shared" si="3"/>
        <v>109895.962</v>
      </c>
      <c r="O11" s="23">
        <f t="shared" si="4"/>
        <v>164837.0081</v>
      </c>
      <c r="P11" s="24">
        <f t="shared" si="14"/>
        <v>1070181.733</v>
      </c>
      <c r="R11" s="21">
        <f t="shared" si="15"/>
        <v>4</v>
      </c>
      <c r="S11" s="2">
        <v>0.9975</v>
      </c>
      <c r="T11" s="26">
        <f t="shared" si="16"/>
        <v>0.2099911655</v>
      </c>
      <c r="U11" s="49">
        <f t="shared" si="17"/>
        <v>418639.4396</v>
      </c>
      <c r="V11" s="23">
        <f t="shared" si="5"/>
        <v>58609.52154</v>
      </c>
      <c r="W11" s="23">
        <f t="shared" si="6"/>
        <v>87910.58385</v>
      </c>
      <c r="X11" s="24">
        <f t="shared" si="18"/>
        <v>570747.4434</v>
      </c>
    </row>
    <row r="12">
      <c r="B12" s="21">
        <f t="shared" si="7"/>
        <v>5</v>
      </c>
      <c r="C12" s="2">
        <v>0.9975</v>
      </c>
      <c r="D12" s="26">
        <f t="shared" si="8"/>
        <v>0.2173408563</v>
      </c>
      <c r="E12" s="27">
        <f t="shared" si="9"/>
        <v>427357.5802</v>
      </c>
      <c r="F12" s="23">
        <f t="shared" si="1"/>
        <v>59830.06123</v>
      </c>
      <c r="G12" s="23">
        <f t="shared" si="2"/>
        <v>92882.26244</v>
      </c>
      <c r="H12" s="24">
        <f t="shared" si="10"/>
        <v>736805.7812</v>
      </c>
      <c r="J12" s="21">
        <f t="shared" si="11"/>
        <v>5</v>
      </c>
      <c r="K12" s="2">
        <v>0.9975</v>
      </c>
      <c r="L12" s="26">
        <f t="shared" si="12"/>
        <v>0.2173408563</v>
      </c>
      <c r="M12" s="27">
        <f t="shared" si="13"/>
        <v>783008.7289</v>
      </c>
      <c r="N12" s="23">
        <f t="shared" si="3"/>
        <v>109621.222</v>
      </c>
      <c r="O12" s="23">
        <f t="shared" si="4"/>
        <v>170179.7876</v>
      </c>
      <c r="P12" s="24">
        <f t="shared" si="14"/>
        <v>1349982.743</v>
      </c>
      <c r="R12" s="21">
        <f t="shared" si="15"/>
        <v>5</v>
      </c>
      <c r="S12" s="2">
        <v>0.9975</v>
      </c>
      <c r="T12" s="26">
        <f t="shared" si="16"/>
        <v>0.2173408563</v>
      </c>
      <c r="U12" s="49">
        <f t="shared" si="17"/>
        <v>417592.841</v>
      </c>
      <c r="V12" s="23">
        <f t="shared" si="5"/>
        <v>58462.99774</v>
      </c>
      <c r="W12" s="23">
        <f t="shared" si="6"/>
        <v>90759.98565</v>
      </c>
      <c r="X12" s="24">
        <f t="shared" si="18"/>
        <v>719970.4268</v>
      </c>
    </row>
    <row r="13">
      <c r="B13" s="21">
        <f t="shared" si="7"/>
        <v>6</v>
      </c>
      <c r="C13" s="2">
        <v>0.9975</v>
      </c>
      <c r="D13" s="26">
        <f t="shared" si="8"/>
        <v>0.2249477863</v>
      </c>
      <c r="E13" s="27">
        <f t="shared" si="9"/>
        <v>426289.1863</v>
      </c>
      <c r="F13" s="23">
        <f t="shared" si="1"/>
        <v>59680.48608</v>
      </c>
      <c r="G13" s="23">
        <f t="shared" si="2"/>
        <v>95892.80877</v>
      </c>
      <c r="H13" s="24">
        <f t="shared" si="10"/>
        <v>892379.0761</v>
      </c>
      <c r="J13" s="21">
        <f t="shared" si="11"/>
        <v>6</v>
      </c>
      <c r="K13" s="2">
        <v>0.9975</v>
      </c>
      <c r="L13" s="26">
        <f t="shared" si="12"/>
        <v>0.2249477863</v>
      </c>
      <c r="M13" s="27">
        <f t="shared" si="13"/>
        <v>781051.2071</v>
      </c>
      <c r="N13" s="23">
        <f t="shared" si="3"/>
        <v>109347.169</v>
      </c>
      <c r="O13" s="23">
        <f t="shared" si="4"/>
        <v>175695.74</v>
      </c>
      <c r="P13" s="24">
        <f t="shared" si="14"/>
        <v>1635025.652</v>
      </c>
      <c r="R13" s="21">
        <f t="shared" si="15"/>
        <v>6</v>
      </c>
      <c r="S13" s="2">
        <v>0.9975</v>
      </c>
      <c r="T13" s="26">
        <f t="shared" si="16"/>
        <v>0.2249477863</v>
      </c>
      <c r="U13" s="49">
        <f t="shared" si="17"/>
        <v>416548.8589</v>
      </c>
      <c r="V13" s="23">
        <f t="shared" si="5"/>
        <v>58316.84024</v>
      </c>
      <c r="W13" s="23">
        <f t="shared" si="6"/>
        <v>93701.74368</v>
      </c>
      <c r="X13" s="24">
        <f t="shared" si="18"/>
        <v>871989.0107</v>
      </c>
    </row>
    <row r="14">
      <c r="B14" s="34">
        <f t="shared" si="7"/>
        <v>7</v>
      </c>
      <c r="C14" s="35">
        <v>0.9975</v>
      </c>
      <c r="D14" s="36">
        <f t="shared" si="8"/>
        <v>0.2328209588</v>
      </c>
      <c r="E14" s="37">
        <f t="shared" si="9"/>
        <v>425223.4633</v>
      </c>
      <c r="F14" s="38">
        <f t="shared" si="1"/>
        <v>59531.28486</v>
      </c>
      <c r="G14" s="38">
        <f t="shared" si="2"/>
        <v>99000.93443</v>
      </c>
      <c r="H14" s="39">
        <f t="shared" si="10"/>
        <v>1050911.295</v>
      </c>
      <c r="J14" s="34">
        <f t="shared" si="11"/>
        <v>7</v>
      </c>
      <c r="K14" s="35">
        <v>0.9975</v>
      </c>
      <c r="L14" s="36">
        <f t="shared" si="12"/>
        <v>0.2328209588</v>
      </c>
      <c r="M14" s="37">
        <f t="shared" si="13"/>
        <v>779098.5791</v>
      </c>
      <c r="N14" s="38">
        <f t="shared" si="3"/>
        <v>109073.8011</v>
      </c>
      <c r="O14" s="38">
        <f t="shared" si="4"/>
        <v>181390.4782</v>
      </c>
      <c r="P14" s="39">
        <f t="shared" si="14"/>
        <v>1925489.931</v>
      </c>
      <c r="R14" s="21">
        <f t="shared" si="15"/>
        <v>7</v>
      </c>
      <c r="S14" s="2">
        <v>0.9975</v>
      </c>
      <c r="T14" s="26">
        <f t="shared" si="16"/>
        <v>0.2328209588</v>
      </c>
      <c r="U14" s="49">
        <f t="shared" si="17"/>
        <v>415507.4867</v>
      </c>
      <c r="V14" s="23">
        <f t="shared" si="5"/>
        <v>58171.04814</v>
      </c>
      <c r="W14" s="23">
        <f t="shared" si="6"/>
        <v>96738.85145</v>
      </c>
      <c r="X14" s="24">
        <f t="shared" si="18"/>
        <v>1026898.91</v>
      </c>
    </row>
    <row r="15">
      <c r="B15" s="34">
        <f t="shared" si="7"/>
        <v>8</v>
      </c>
      <c r="C15" s="35">
        <v>0.9975</v>
      </c>
      <c r="D15" s="36">
        <f t="shared" si="8"/>
        <v>0.2409696924</v>
      </c>
      <c r="E15" s="37">
        <f t="shared" si="9"/>
        <v>424160.4046</v>
      </c>
      <c r="F15" s="38">
        <f t="shared" si="1"/>
        <v>59382.45665</v>
      </c>
      <c r="G15" s="38">
        <f t="shared" si="2"/>
        <v>102209.8022</v>
      </c>
      <c r="H15" s="39">
        <f t="shared" si="10"/>
        <v>1212503.554</v>
      </c>
      <c r="J15" s="34">
        <f t="shared" si="11"/>
        <v>8</v>
      </c>
      <c r="K15" s="35">
        <v>0.9975</v>
      </c>
      <c r="L15" s="36">
        <f t="shared" si="12"/>
        <v>0.2409696924</v>
      </c>
      <c r="M15" s="37">
        <f t="shared" si="13"/>
        <v>777150.8326</v>
      </c>
      <c r="N15" s="38">
        <f t="shared" si="3"/>
        <v>108801.1166</v>
      </c>
      <c r="O15" s="38">
        <f t="shared" si="4"/>
        <v>187269.7971</v>
      </c>
      <c r="P15" s="39">
        <f t="shared" si="14"/>
        <v>2221560.844</v>
      </c>
      <c r="R15" s="34">
        <f t="shared" si="15"/>
        <v>8</v>
      </c>
      <c r="S15" s="35">
        <v>0.9975</v>
      </c>
      <c r="T15" s="36">
        <f t="shared" si="16"/>
        <v>0.2409696924</v>
      </c>
      <c r="U15" s="57">
        <f t="shared" si="17"/>
        <v>414468.718</v>
      </c>
      <c r="V15" s="38">
        <f t="shared" si="5"/>
        <v>58025.62052</v>
      </c>
      <c r="W15" s="38">
        <f t="shared" si="6"/>
        <v>99874.39947</v>
      </c>
      <c r="X15" s="39">
        <f t="shared" si="18"/>
        <v>1184798.93</v>
      </c>
    </row>
    <row r="16">
      <c r="B16" s="21">
        <f t="shared" si="7"/>
        <v>9</v>
      </c>
      <c r="C16" s="2">
        <v>0.9975</v>
      </c>
      <c r="D16" s="26">
        <f t="shared" si="8"/>
        <v>0.2494036316</v>
      </c>
      <c r="E16" s="27">
        <f t="shared" si="9"/>
        <v>423100.0036</v>
      </c>
      <c r="F16" s="23">
        <f t="shared" si="1"/>
        <v>59234.00051</v>
      </c>
      <c r="G16" s="23">
        <f t="shared" si="2"/>
        <v>105522.6774</v>
      </c>
      <c r="H16" s="24">
        <f t="shared" si="10"/>
        <v>1377260.232</v>
      </c>
      <c r="J16" s="21">
        <f t="shared" si="11"/>
        <v>9</v>
      </c>
      <c r="K16" s="2">
        <v>0.9975</v>
      </c>
      <c r="L16" s="26">
        <f t="shared" si="12"/>
        <v>0.2494036316</v>
      </c>
      <c r="M16" s="27">
        <f t="shared" si="13"/>
        <v>775207.9555</v>
      </c>
      <c r="N16" s="23">
        <f t="shared" si="3"/>
        <v>108529.1138</v>
      </c>
      <c r="O16" s="23">
        <f t="shared" si="4"/>
        <v>193339.6794</v>
      </c>
      <c r="P16" s="24">
        <f t="shared" si="14"/>
        <v>2523429.638</v>
      </c>
      <c r="R16" s="34">
        <f t="shared" si="15"/>
        <v>9</v>
      </c>
      <c r="S16" s="35">
        <v>0.9975</v>
      </c>
      <c r="T16" s="36">
        <f t="shared" si="16"/>
        <v>0.2494036316</v>
      </c>
      <c r="U16" s="57">
        <f t="shared" si="17"/>
        <v>413432.5462</v>
      </c>
      <c r="V16" s="38">
        <f t="shared" si="5"/>
        <v>57880.55647</v>
      </c>
      <c r="W16" s="38">
        <f t="shared" si="6"/>
        <v>103111.5784</v>
      </c>
      <c r="X16" s="39">
        <f t="shared" si="18"/>
        <v>1345791.065</v>
      </c>
    </row>
    <row r="17">
      <c r="B17" s="21">
        <f t="shared" si="7"/>
        <v>10</v>
      </c>
      <c r="C17" s="2">
        <v>0.9975</v>
      </c>
      <c r="D17" s="26">
        <f t="shared" si="8"/>
        <v>0.2581327587</v>
      </c>
      <c r="E17" s="27">
        <f t="shared" si="9"/>
        <v>422042.2536</v>
      </c>
      <c r="F17" s="23">
        <f t="shared" si="1"/>
        <v>59085.91551</v>
      </c>
      <c r="G17" s="23">
        <f t="shared" si="2"/>
        <v>108942.9312</v>
      </c>
      <c r="H17" s="24">
        <f t="shared" si="10"/>
        <v>1545289.079</v>
      </c>
      <c r="J17" s="21">
        <f t="shared" si="11"/>
        <v>10</v>
      </c>
      <c r="K17" s="2">
        <v>0.9975</v>
      </c>
      <c r="L17" s="26">
        <f t="shared" si="12"/>
        <v>0.2581327587</v>
      </c>
      <c r="M17" s="27">
        <f t="shared" si="13"/>
        <v>773269.9356</v>
      </c>
      <c r="N17" s="23">
        <f t="shared" si="3"/>
        <v>108257.791</v>
      </c>
      <c r="O17" s="23">
        <f t="shared" si="4"/>
        <v>199606.3017</v>
      </c>
      <c r="P17" s="24">
        <f t="shared" si="14"/>
        <v>2831293.73</v>
      </c>
      <c r="R17" s="21">
        <f t="shared" si="15"/>
        <v>10</v>
      </c>
      <c r="S17" s="2">
        <v>0.9975</v>
      </c>
      <c r="T17" s="26">
        <f t="shared" si="16"/>
        <v>0.2581327587</v>
      </c>
      <c r="U17" s="49">
        <f t="shared" si="17"/>
        <v>412398.9648</v>
      </c>
      <c r="V17" s="23">
        <f t="shared" si="5"/>
        <v>57735.85508</v>
      </c>
      <c r="W17" s="23">
        <f t="shared" si="6"/>
        <v>106453.6825</v>
      </c>
      <c r="X17" s="24">
        <f t="shared" si="18"/>
        <v>1509980.603</v>
      </c>
    </row>
    <row r="18">
      <c r="B18" s="21">
        <f t="shared" si="7"/>
        <v>11</v>
      </c>
      <c r="C18" s="2">
        <v>0.9975</v>
      </c>
      <c r="D18" s="26">
        <f t="shared" si="8"/>
        <v>0.2671674053</v>
      </c>
      <c r="E18" s="27">
        <f t="shared" si="9"/>
        <v>420987.148</v>
      </c>
      <c r="F18" s="23">
        <f t="shared" si="1"/>
        <v>58938.20072</v>
      </c>
      <c r="G18" s="23">
        <f t="shared" si="2"/>
        <v>112474.044</v>
      </c>
      <c r="H18" s="24">
        <f t="shared" si="10"/>
        <v>1716701.324</v>
      </c>
      <c r="J18" s="21">
        <f t="shared" si="11"/>
        <v>11</v>
      </c>
      <c r="K18" s="2">
        <v>0.9975</v>
      </c>
      <c r="L18" s="26">
        <f t="shared" si="12"/>
        <v>0.2671674053</v>
      </c>
      <c r="M18" s="27">
        <f t="shared" si="13"/>
        <v>771336.7608</v>
      </c>
      <c r="N18" s="23">
        <f t="shared" si="3"/>
        <v>107987.1465</v>
      </c>
      <c r="O18" s="23">
        <f t="shared" si="4"/>
        <v>206076.041</v>
      </c>
      <c r="P18" s="24">
        <f t="shared" si="14"/>
        <v>3145356.918</v>
      </c>
      <c r="R18" s="21">
        <f t="shared" si="15"/>
        <v>11</v>
      </c>
      <c r="S18" s="2">
        <v>0.9975</v>
      </c>
      <c r="T18" s="26">
        <f t="shared" si="16"/>
        <v>0.2671674053</v>
      </c>
      <c r="U18" s="49">
        <f t="shared" si="17"/>
        <v>411367.9674</v>
      </c>
      <c r="V18" s="23">
        <f t="shared" si="5"/>
        <v>57591.51544</v>
      </c>
      <c r="W18" s="23">
        <f t="shared" si="6"/>
        <v>109904.1125</v>
      </c>
      <c r="X18" s="24">
        <f t="shared" si="18"/>
        <v>1677476.231</v>
      </c>
    </row>
    <row r="19">
      <c r="B19" s="21">
        <f t="shared" si="7"/>
        <v>12</v>
      </c>
      <c r="C19" s="30">
        <v>0.9975</v>
      </c>
      <c r="D19" s="31">
        <f t="shared" si="8"/>
        <v>0.2765182644</v>
      </c>
      <c r="E19" s="27">
        <f t="shared" si="9"/>
        <v>419934.6801</v>
      </c>
      <c r="F19" s="23">
        <f t="shared" si="1"/>
        <v>58790.85522</v>
      </c>
      <c r="G19" s="23">
        <f t="shared" si="2"/>
        <v>116119.6089</v>
      </c>
      <c r="H19" s="24">
        <f t="shared" si="10"/>
        <v>1891611.788</v>
      </c>
      <c r="I19" s="41"/>
      <c r="J19" s="29">
        <f t="shared" si="11"/>
        <v>12</v>
      </c>
      <c r="K19" s="30">
        <v>0.9975</v>
      </c>
      <c r="L19" s="31">
        <f t="shared" si="12"/>
        <v>0.2765182644</v>
      </c>
      <c r="M19" s="27">
        <f t="shared" si="13"/>
        <v>769408.4189</v>
      </c>
      <c r="N19" s="23">
        <f t="shared" si="3"/>
        <v>107717.1786</v>
      </c>
      <c r="O19" s="23">
        <f t="shared" si="4"/>
        <v>212755.4806</v>
      </c>
      <c r="P19" s="24">
        <f t="shared" si="14"/>
        <v>3465829.577</v>
      </c>
      <c r="Q19" s="41"/>
      <c r="R19" s="29">
        <f t="shared" si="15"/>
        <v>12</v>
      </c>
      <c r="S19" s="30">
        <v>0.9975</v>
      </c>
      <c r="T19" s="31">
        <f t="shared" si="16"/>
        <v>0.2765182644</v>
      </c>
      <c r="U19" s="49">
        <f t="shared" si="17"/>
        <v>410339.5475</v>
      </c>
      <c r="V19" s="23">
        <f t="shared" si="5"/>
        <v>57447.53665</v>
      </c>
      <c r="W19" s="23">
        <f t="shared" si="6"/>
        <v>113466.3795</v>
      </c>
      <c r="X19" s="24">
        <f t="shared" si="18"/>
        <v>1848390.147</v>
      </c>
    </row>
    <row r="20">
      <c r="B20" s="29">
        <f t="shared" si="7"/>
        <v>13</v>
      </c>
      <c r="C20" s="30">
        <v>0.9975</v>
      </c>
      <c r="D20" s="31">
        <f t="shared" si="8"/>
        <v>0.2861964037</v>
      </c>
      <c r="E20" s="32">
        <f t="shared" si="9"/>
        <v>418884.8434</v>
      </c>
      <c r="F20" s="23">
        <f t="shared" si="1"/>
        <v>58643.87808</v>
      </c>
      <c r="G20" s="23">
        <f t="shared" si="2"/>
        <v>119883.3358</v>
      </c>
      <c r="H20" s="24">
        <f t="shared" si="10"/>
        <v>2070139.002</v>
      </c>
      <c r="I20" s="41"/>
      <c r="J20" s="29">
        <f t="shared" si="11"/>
        <v>13</v>
      </c>
      <c r="K20" s="30">
        <v>0.9975</v>
      </c>
      <c r="L20" s="31">
        <f t="shared" si="12"/>
        <v>0.2861964037</v>
      </c>
      <c r="M20" s="32">
        <f t="shared" si="13"/>
        <v>767484.8979</v>
      </c>
      <c r="N20" s="23">
        <f t="shared" si="3"/>
        <v>107447.8857</v>
      </c>
      <c r="O20" s="23">
        <f t="shared" si="4"/>
        <v>219651.4177</v>
      </c>
      <c r="P20" s="24">
        <f t="shared" si="14"/>
        <v>3792928.88</v>
      </c>
      <c r="Q20" s="41"/>
      <c r="R20" s="29">
        <f t="shared" si="15"/>
        <v>13</v>
      </c>
      <c r="S20" s="30">
        <v>0.9975</v>
      </c>
      <c r="T20" s="31">
        <f t="shared" si="16"/>
        <v>0.2861964037</v>
      </c>
      <c r="U20" s="49">
        <f t="shared" si="17"/>
        <v>409313.6986</v>
      </c>
      <c r="V20" s="23">
        <f t="shared" si="5"/>
        <v>57303.91781</v>
      </c>
      <c r="W20" s="23">
        <f t="shared" si="6"/>
        <v>117144.1085</v>
      </c>
      <c r="X20" s="24">
        <f t="shared" si="18"/>
        <v>2022838.173</v>
      </c>
    </row>
    <row r="21">
      <c r="B21" s="29">
        <f t="shared" si="7"/>
        <v>14</v>
      </c>
      <c r="C21" s="30">
        <v>0.9975</v>
      </c>
      <c r="D21" s="31">
        <f t="shared" si="8"/>
        <v>0.2962132778</v>
      </c>
      <c r="E21" s="32">
        <f t="shared" si="9"/>
        <v>417837.6313</v>
      </c>
      <c r="F21" s="23">
        <f t="shared" si="1"/>
        <v>58497.26838</v>
      </c>
      <c r="G21" s="23">
        <f t="shared" si="2"/>
        <v>123769.0544</v>
      </c>
      <c r="H21" s="24">
        <f t="shared" si="10"/>
        <v>2252405.324</v>
      </c>
      <c r="I21" s="41"/>
      <c r="J21" s="29">
        <f t="shared" si="11"/>
        <v>14</v>
      </c>
      <c r="K21" s="30">
        <v>0.9975</v>
      </c>
      <c r="L21" s="31">
        <f t="shared" si="12"/>
        <v>0.2962132778</v>
      </c>
      <c r="M21" s="32">
        <f t="shared" si="13"/>
        <v>765566.1856</v>
      </c>
      <c r="N21" s="23">
        <f t="shared" si="3"/>
        <v>107179.266</v>
      </c>
      <c r="O21" s="23">
        <f t="shared" si="4"/>
        <v>226770.8692</v>
      </c>
      <c r="P21" s="24">
        <f t="shared" si="14"/>
        <v>4126879.016</v>
      </c>
      <c r="Q21" s="41"/>
      <c r="R21" s="29">
        <f t="shared" si="15"/>
        <v>14</v>
      </c>
      <c r="S21" s="30">
        <v>0.9975</v>
      </c>
      <c r="T21" s="31">
        <f t="shared" si="16"/>
        <v>0.2962132778</v>
      </c>
      <c r="U21" s="59">
        <f t="shared" si="17"/>
        <v>408290.4144</v>
      </c>
      <c r="V21" s="23">
        <f t="shared" si="5"/>
        <v>57160.65802</v>
      </c>
      <c r="W21" s="23">
        <f t="shared" si="6"/>
        <v>120941.042</v>
      </c>
      <c r="X21" s="24">
        <f t="shared" si="18"/>
        <v>2200939.873</v>
      </c>
    </row>
    <row r="22">
      <c r="B22" s="21">
        <f t="shared" si="7"/>
        <v>15</v>
      </c>
      <c r="C22" s="30">
        <v>0.9975</v>
      </c>
      <c r="D22" s="31">
        <f t="shared" si="8"/>
        <v>0.3065807426</v>
      </c>
      <c r="E22" s="27">
        <f t="shared" si="9"/>
        <v>416793.0372</v>
      </c>
      <c r="F22" s="23">
        <f t="shared" si="1"/>
        <v>58351.02521</v>
      </c>
      <c r="G22" s="23">
        <f t="shared" si="2"/>
        <v>127780.7188</v>
      </c>
      <c r="H22" s="24">
        <f t="shared" si="10"/>
        <v>2438537.068</v>
      </c>
      <c r="I22" s="41"/>
      <c r="J22" s="29">
        <f t="shared" si="11"/>
        <v>15</v>
      </c>
      <c r="K22" s="30">
        <v>0.9975</v>
      </c>
      <c r="L22" s="31">
        <f t="shared" si="12"/>
        <v>0.3065807426</v>
      </c>
      <c r="M22" s="27">
        <f t="shared" si="13"/>
        <v>763652.2701</v>
      </c>
      <c r="N22" s="23">
        <f t="shared" si="3"/>
        <v>106911.3178</v>
      </c>
      <c r="O22" s="23">
        <f t="shared" si="4"/>
        <v>234121.08</v>
      </c>
      <c r="P22" s="24">
        <f t="shared" si="14"/>
        <v>4467911.413</v>
      </c>
      <c r="Q22" s="41"/>
      <c r="R22" s="29">
        <f t="shared" si="15"/>
        <v>15</v>
      </c>
      <c r="S22" s="30">
        <v>0.9975</v>
      </c>
      <c r="T22" s="31">
        <f t="shared" si="16"/>
        <v>0.3065807426</v>
      </c>
      <c r="U22" s="59">
        <f t="shared" si="17"/>
        <v>407269.6884</v>
      </c>
      <c r="V22" s="23">
        <f t="shared" si="5"/>
        <v>57017.75637</v>
      </c>
      <c r="W22" s="23">
        <f t="shared" si="6"/>
        <v>124861.0435</v>
      </c>
      <c r="X22" s="24">
        <f t="shared" si="18"/>
        <v>2382818.673</v>
      </c>
    </row>
    <row r="23">
      <c r="B23" s="21">
        <f t="shared" si="7"/>
        <v>16</v>
      </c>
      <c r="C23" s="2">
        <v>0.9975</v>
      </c>
      <c r="D23" s="26">
        <f t="shared" si="8"/>
        <v>0.3173110685</v>
      </c>
      <c r="E23" s="27">
        <f t="shared" si="9"/>
        <v>415751.0546</v>
      </c>
      <c r="F23" s="23">
        <f t="shared" si="1"/>
        <v>58205.14765</v>
      </c>
      <c r="G23" s="23">
        <f t="shared" si="2"/>
        <v>131922.4114</v>
      </c>
      <c r="H23" s="24">
        <f t="shared" si="10"/>
        <v>2628664.627</v>
      </c>
      <c r="J23" s="21">
        <f t="shared" si="11"/>
        <v>16</v>
      </c>
      <c r="K23" s="2">
        <v>0.9975</v>
      </c>
      <c r="L23" s="26">
        <f t="shared" si="12"/>
        <v>0.3173110685</v>
      </c>
      <c r="M23" s="27">
        <f t="shared" si="13"/>
        <v>761743.1395</v>
      </c>
      <c r="N23" s="23">
        <f t="shared" si="3"/>
        <v>106644.0395</v>
      </c>
      <c r="O23" s="23">
        <f t="shared" si="4"/>
        <v>241709.5295</v>
      </c>
      <c r="P23" s="24">
        <f t="shared" si="14"/>
        <v>4816264.983</v>
      </c>
      <c r="R23" s="29">
        <f t="shared" si="15"/>
        <v>16</v>
      </c>
      <c r="S23" s="2">
        <v>0.9975</v>
      </c>
      <c r="T23" s="26">
        <f t="shared" si="16"/>
        <v>0.3173110685</v>
      </c>
      <c r="U23" s="49">
        <f t="shared" si="17"/>
        <v>406251.5141</v>
      </c>
      <c r="V23" s="23">
        <f t="shared" si="5"/>
        <v>56875.21198</v>
      </c>
      <c r="W23" s="23">
        <f t="shared" si="6"/>
        <v>128908.102</v>
      </c>
      <c r="X23" s="24">
        <f t="shared" si="18"/>
        <v>2568601.987</v>
      </c>
    </row>
    <row r="24">
      <c r="B24" s="21">
        <f t="shared" si="7"/>
        <v>17</v>
      </c>
      <c r="C24" s="2">
        <v>0.9975</v>
      </c>
      <c r="D24" s="26">
        <f t="shared" si="8"/>
        <v>0.3284169559</v>
      </c>
      <c r="E24" s="27">
        <f t="shared" si="9"/>
        <v>414711.677</v>
      </c>
      <c r="F24" s="23">
        <f t="shared" si="1"/>
        <v>58059.63478</v>
      </c>
      <c r="G24" s="23">
        <f t="shared" si="2"/>
        <v>136198.3466</v>
      </c>
      <c r="H24" s="24">
        <f t="shared" si="10"/>
        <v>2822922.609</v>
      </c>
      <c r="J24" s="21">
        <f t="shared" si="11"/>
        <v>17</v>
      </c>
      <c r="K24" s="2">
        <v>0.9975</v>
      </c>
      <c r="L24" s="26">
        <f t="shared" si="12"/>
        <v>0.3284169559</v>
      </c>
      <c r="M24" s="27">
        <f t="shared" si="13"/>
        <v>759838.7816</v>
      </c>
      <c r="N24" s="23">
        <f t="shared" si="3"/>
        <v>106377.4294</v>
      </c>
      <c r="O24" s="23">
        <f t="shared" si="4"/>
        <v>249543.9397</v>
      </c>
      <c r="P24" s="24">
        <f t="shared" si="14"/>
        <v>5172186.352</v>
      </c>
      <c r="R24" s="21">
        <f t="shared" si="15"/>
        <v>17</v>
      </c>
      <c r="S24" s="2">
        <v>0.9975</v>
      </c>
      <c r="T24" s="26">
        <f t="shared" si="16"/>
        <v>0.3284169559</v>
      </c>
      <c r="U24" s="49">
        <f t="shared" si="17"/>
        <v>405235.8854</v>
      </c>
      <c r="V24" s="23">
        <f t="shared" si="5"/>
        <v>56733.02395</v>
      </c>
      <c r="W24" s="23">
        <f t="shared" si="6"/>
        <v>133086.3359</v>
      </c>
      <c r="X24" s="24">
        <f t="shared" si="18"/>
        <v>2758421.347</v>
      </c>
    </row>
    <row r="25">
      <c r="B25" s="21">
        <f t="shared" si="7"/>
        <v>18</v>
      </c>
      <c r="C25" s="2">
        <v>0.9975</v>
      </c>
      <c r="D25" s="26">
        <f t="shared" si="8"/>
        <v>0.3399115494</v>
      </c>
      <c r="E25" s="27">
        <f t="shared" si="9"/>
        <v>413674.8978</v>
      </c>
      <c r="F25" s="23">
        <f t="shared" si="1"/>
        <v>57914.48569</v>
      </c>
      <c r="G25" s="23">
        <f t="shared" si="2"/>
        <v>140612.8755</v>
      </c>
      <c r="H25" s="24">
        <f t="shared" si="10"/>
        <v>3021449.97</v>
      </c>
      <c r="J25" s="21">
        <f t="shared" si="11"/>
        <v>18</v>
      </c>
      <c r="K25" s="2">
        <v>0.9975</v>
      </c>
      <c r="L25" s="26">
        <f t="shared" si="12"/>
        <v>0.3399115494</v>
      </c>
      <c r="M25" s="27">
        <f t="shared" si="13"/>
        <v>757939.1847</v>
      </c>
      <c r="N25" s="23">
        <f t="shared" si="3"/>
        <v>106111.4859</v>
      </c>
      <c r="O25" s="23">
        <f t="shared" si="4"/>
        <v>257632.2826</v>
      </c>
      <c r="P25" s="24">
        <f t="shared" si="14"/>
        <v>5535930.12</v>
      </c>
      <c r="R25" s="21">
        <f t="shared" si="15"/>
        <v>18</v>
      </c>
      <c r="S25" s="2">
        <v>0.9975</v>
      </c>
      <c r="T25" s="26">
        <f t="shared" si="16"/>
        <v>0.3399115494</v>
      </c>
      <c r="U25" s="49">
        <f t="shared" si="17"/>
        <v>404222.7956</v>
      </c>
      <c r="V25" s="23">
        <f t="shared" si="5"/>
        <v>56591.19139</v>
      </c>
      <c r="W25" s="23">
        <f t="shared" si="6"/>
        <v>137399.9968</v>
      </c>
      <c r="X25" s="24">
        <f t="shared" si="18"/>
        <v>2952412.535</v>
      </c>
    </row>
    <row r="26">
      <c r="B26" s="21">
        <f t="shared" si="7"/>
        <v>19</v>
      </c>
      <c r="C26" s="2">
        <v>0.9975</v>
      </c>
      <c r="D26" s="26">
        <f t="shared" si="8"/>
        <v>0.3518084536</v>
      </c>
      <c r="E26" s="27">
        <f t="shared" si="9"/>
        <v>412640.7106</v>
      </c>
      <c r="F26" s="23">
        <f t="shared" si="1"/>
        <v>57769.69948</v>
      </c>
      <c r="G26" s="23">
        <f t="shared" si="2"/>
        <v>145170.4903</v>
      </c>
      <c r="H26" s="24">
        <f t="shared" si="10"/>
        <v>3224390.16</v>
      </c>
      <c r="J26" s="21">
        <f t="shared" si="11"/>
        <v>19</v>
      </c>
      <c r="K26" s="2">
        <v>0.9975</v>
      </c>
      <c r="L26" s="26">
        <f t="shared" si="12"/>
        <v>0.3518084536</v>
      </c>
      <c r="M26" s="27">
        <f t="shared" si="13"/>
        <v>756044.3367</v>
      </c>
      <c r="N26" s="23">
        <f t="shared" si="3"/>
        <v>105846.2071</v>
      </c>
      <c r="O26" s="23">
        <f t="shared" si="4"/>
        <v>265982.789</v>
      </c>
      <c r="P26" s="24">
        <f t="shared" si="14"/>
        <v>5907759.116</v>
      </c>
      <c r="R26" s="21">
        <f t="shared" si="15"/>
        <v>19</v>
      </c>
      <c r="S26" s="2">
        <v>0.9975</v>
      </c>
      <c r="T26" s="26">
        <f t="shared" si="16"/>
        <v>0.3518084536</v>
      </c>
      <c r="U26" s="49">
        <f t="shared" si="17"/>
        <v>403212.2386</v>
      </c>
      <c r="V26" s="23">
        <f t="shared" si="5"/>
        <v>56449.71341</v>
      </c>
      <c r="W26" s="23">
        <f t="shared" si="6"/>
        <v>141853.4742</v>
      </c>
      <c r="X26" s="24">
        <f t="shared" si="18"/>
        <v>3150715.723</v>
      </c>
    </row>
    <row r="27">
      <c r="B27" s="43">
        <f t="shared" si="7"/>
        <v>20</v>
      </c>
      <c r="C27" s="44">
        <v>0.9975</v>
      </c>
      <c r="D27" s="45">
        <f t="shared" si="8"/>
        <v>0.3641217495</v>
      </c>
      <c r="E27" s="46">
        <f t="shared" si="9"/>
        <v>411609.1088</v>
      </c>
      <c r="F27" s="47">
        <f t="shared" si="1"/>
        <v>57625.27523</v>
      </c>
      <c r="G27" s="47">
        <f t="shared" si="2"/>
        <v>149875.8288</v>
      </c>
      <c r="H27" s="48">
        <f t="shared" si="10"/>
        <v>3431891.264</v>
      </c>
      <c r="J27" s="43">
        <f t="shared" si="11"/>
        <v>20</v>
      </c>
      <c r="K27" s="44">
        <v>0.9975</v>
      </c>
      <c r="L27" s="45">
        <f t="shared" si="12"/>
        <v>0.3641217495</v>
      </c>
      <c r="M27" s="46">
        <f t="shared" si="13"/>
        <v>754154.2259</v>
      </c>
      <c r="N27" s="47">
        <f t="shared" si="3"/>
        <v>105581.5916</v>
      </c>
      <c r="O27" s="47">
        <f t="shared" si="4"/>
        <v>274603.9561</v>
      </c>
      <c r="P27" s="48">
        <f t="shared" si="14"/>
        <v>6287944.664</v>
      </c>
      <c r="R27" s="43">
        <f t="shared" si="15"/>
        <v>20</v>
      </c>
      <c r="S27" s="44">
        <v>0.9975</v>
      </c>
      <c r="T27" s="45">
        <f t="shared" si="16"/>
        <v>0.3641217495</v>
      </c>
      <c r="U27" s="60">
        <f t="shared" si="17"/>
        <v>402204.2081</v>
      </c>
      <c r="V27" s="47">
        <f t="shared" si="5"/>
        <v>56308.58913</v>
      </c>
      <c r="W27" s="47">
        <f t="shared" si="6"/>
        <v>146451.2999</v>
      </c>
      <c r="X27" s="48">
        <f t="shared" si="18"/>
        <v>3353475.612</v>
      </c>
    </row>
    <row r="28">
      <c r="B28" s="21">
        <f t="shared" si="7"/>
        <v>21</v>
      </c>
      <c r="C28" s="2">
        <v>0.9975</v>
      </c>
      <c r="D28" s="26">
        <f t="shared" si="8"/>
        <v>0.3768660107</v>
      </c>
      <c r="E28" s="27">
        <f t="shared" si="9"/>
        <v>410580.086</v>
      </c>
      <c r="F28" s="23">
        <f t="shared" si="1"/>
        <v>57481.21204</v>
      </c>
      <c r="G28" s="23">
        <f t="shared" si="2"/>
        <v>154733.6791</v>
      </c>
      <c r="H28" s="24">
        <f t="shared" si="10"/>
        <v>3644106.155</v>
      </c>
      <c r="J28" s="21">
        <f t="shared" si="11"/>
        <v>21</v>
      </c>
      <c r="K28" s="2">
        <v>0.9975</v>
      </c>
      <c r="L28" s="26">
        <f t="shared" si="12"/>
        <v>0.3768660107</v>
      </c>
      <c r="M28" s="27">
        <f t="shared" si="13"/>
        <v>752268.8403</v>
      </c>
      <c r="N28" s="23">
        <f t="shared" si="3"/>
        <v>105317.6376</v>
      </c>
      <c r="O28" s="23">
        <f t="shared" si="4"/>
        <v>283504.5568</v>
      </c>
      <c r="P28" s="24">
        <f t="shared" si="14"/>
        <v>6676766.858</v>
      </c>
      <c r="R28" s="21">
        <f t="shared" si="15"/>
        <v>21</v>
      </c>
      <c r="S28" s="2">
        <v>0.9975</v>
      </c>
      <c r="T28" s="26">
        <f t="shared" si="16"/>
        <v>0.3768660107</v>
      </c>
      <c r="U28" s="49">
        <f t="shared" si="17"/>
        <v>401198.6975</v>
      </c>
      <c r="V28" s="23">
        <f t="shared" si="5"/>
        <v>56167.81765</v>
      </c>
      <c r="W28" s="23">
        <f t="shared" si="6"/>
        <v>151198.1527</v>
      </c>
      <c r="X28" s="24">
        <f t="shared" si="18"/>
        <v>3560841.582</v>
      </c>
    </row>
    <row r="29">
      <c r="B29" s="21">
        <f t="shared" si="7"/>
        <v>22</v>
      </c>
      <c r="C29" s="2">
        <v>0.9975</v>
      </c>
      <c r="D29" s="26">
        <f t="shared" si="8"/>
        <v>0.3900563211</v>
      </c>
      <c r="E29" s="27">
        <f t="shared" si="9"/>
        <v>409553.6358</v>
      </c>
      <c r="F29" s="23">
        <f t="shared" si="1"/>
        <v>57337.50901</v>
      </c>
      <c r="G29" s="23">
        <f t="shared" si="2"/>
        <v>159748.9845</v>
      </c>
      <c r="H29" s="24">
        <f t="shared" si="10"/>
        <v>3861192.648</v>
      </c>
      <c r="J29" s="21">
        <f t="shared" si="11"/>
        <v>22</v>
      </c>
      <c r="K29" s="2">
        <v>0.9975</v>
      </c>
      <c r="L29" s="26">
        <f t="shared" si="12"/>
        <v>0.3900563211</v>
      </c>
      <c r="M29" s="27">
        <f t="shared" si="13"/>
        <v>750388.1682</v>
      </c>
      <c r="N29" s="23">
        <f t="shared" si="3"/>
        <v>105054.3435</v>
      </c>
      <c r="O29" s="23">
        <f t="shared" si="4"/>
        <v>292693.6483</v>
      </c>
      <c r="P29" s="24">
        <f t="shared" si="14"/>
        <v>7074514.85</v>
      </c>
      <c r="R29" s="21">
        <f t="shared" si="15"/>
        <v>22</v>
      </c>
      <c r="S29" s="2">
        <v>0.9975</v>
      </c>
      <c r="T29" s="26">
        <f t="shared" si="16"/>
        <v>0.3900563211</v>
      </c>
      <c r="U29" s="49">
        <f t="shared" si="17"/>
        <v>400195.7008</v>
      </c>
      <c r="V29" s="23">
        <f t="shared" si="5"/>
        <v>56027.39811</v>
      </c>
      <c r="W29" s="23">
        <f t="shared" si="6"/>
        <v>156098.8628</v>
      </c>
      <c r="X29" s="24">
        <f t="shared" si="18"/>
        <v>3772967.843</v>
      </c>
    </row>
    <row r="30">
      <c r="B30" s="21">
        <f t="shared" si="7"/>
        <v>23</v>
      </c>
      <c r="C30" s="2">
        <v>0.9975</v>
      </c>
      <c r="D30" s="26">
        <f t="shared" si="8"/>
        <v>0.4037082924</v>
      </c>
      <c r="E30" s="27">
        <f t="shared" si="9"/>
        <v>408529.7517</v>
      </c>
      <c r="F30" s="23">
        <f t="shared" si="1"/>
        <v>57194.16524</v>
      </c>
      <c r="G30" s="23">
        <f t="shared" si="2"/>
        <v>164926.8484</v>
      </c>
      <c r="H30" s="24">
        <f t="shared" si="10"/>
        <v>4083313.662</v>
      </c>
      <c r="J30" s="21">
        <f t="shared" si="11"/>
        <v>23</v>
      </c>
      <c r="K30" s="2">
        <v>0.9975</v>
      </c>
      <c r="L30" s="26">
        <f t="shared" si="12"/>
        <v>0.4037082924</v>
      </c>
      <c r="M30" s="27">
        <f t="shared" si="13"/>
        <v>748512.1978</v>
      </c>
      <c r="N30" s="23">
        <f t="shared" si="3"/>
        <v>104791.7077</v>
      </c>
      <c r="O30" s="23">
        <f t="shared" si="4"/>
        <v>302180.5812</v>
      </c>
      <c r="P30" s="24">
        <f t="shared" si="14"/>
        <v>7481487.139</v>
      </c>
      <c r="R30" s="21">
        <f t="shared" si="15"/>
        <v>23</v>
      </c>
      <c r="S30" s="2">
        <v>0.9975</v>
      </c>
      <c r="T30" s="26">
        <f t="shared" si="16"/>
        <v>0.4037082924</v>
      </c>
      <c r="U30" s="49">
        <f t="shared" si="17"/>
        <v>399195.2115</v>
      </c>
      <c r="V30" s="23">
        <f t="shared" si="5"/>
        <v>55887.32962</v>
      </c>
      <c r="W30" s="23">
        <f t="shared" si="6"/>
        <v>161158.4172</v>
      </c>
      <c r="X30" s="24">
        <f t="shared" si="18"/>
        <v>3990013.59</v>
      </c>
    </row>
    <row r="31">
      <c r="B31" s="21">
        <f t="shared" si="7"/>
        <v>24</v>
      </c>
      <c r="C31" s="2">
        <v>0.9975</v>
      </c>
      <c r="D31" s="26">
        <f t="shared" si="8"/>
        <v>0.4178380826</v>
      </c>
      <c r="E31" s="27">
        <f t="shared" si="9"/>
        <v>407508.4273</v>
      </c>
      <c r="F31" s="23">
        <f t="shared" si="1"/>
        <v>57051.17983</v>
      </c>
      <c r="G31" s="23">
        <f t="shared" si="2"/>
        <v>170272.5399</v>
      </c>
      <c r="H31" s="24">
        <f t="shared" si="10"/>
        <v>4310637.382</v>
      </c>
      <c r="J31" s="21">
        <f t="shared" si="11"/>
        <v>24</v>
      </c>
      <c r="K31" s="2">
        <v>0.9975</v>
      </c>
      <c r="L31" s="26">
        <f t="shared" si="12"/>
        <v>0.4178380826</v>
      </c>
      <c r="M31" s="27">
        <f t="shared" si="13"/>
        <v>746640.9173</v>
      </c>
      <c r="N31" s="23">
        <f t="shared" si="3"/>
        <v>104529.7284</v>
      </c>
      <c r="O31" s="23">
        <f t="shared" si="4"/>
        <v>311975.0093</v>
      </c>
      <c r="P31" s="24">
        <f t="shared" si="14"/>
        <v>7897991.877</v>
      </c>
      <c r="R31" s="21">
        <f t="shared" si="15"/>
        <v>24</v>
      </c>
      <c r="S31" s="2">
        <v>0.9975</v>
      </c>
      <c r="T31" s="26">
        <f t="shared" si="16"/>
        <v>0.4178380826</v>
      </c>
      <c r="U31" s="49">
        <f t="shared" si="17"/>
        <v>398197.2235</v>
      </c>
      <c r="V31" s="23">
        <f t="shared" si="5"/>
        <v>55747.61129</v>
      </c>
      <c r="W31" s="23">
        <f t="shared" si="6"/>
        <v>166381.9644</v>
      </c>
      <c r="X31" s="24">
        <f t="shared" si="18"/>
        <v>4212143.165</v>
      </c>
    </row>
    <row r="32">
      <c r="B32" s="51">
        <f t="shared" si="7"/>
        <v>25</v>
      </c>
      <c r="C32" s="52">
        <v>0.9975</v>
      </c>
      <c r="D32" s="53">
        <f t="shared" si="8"/>
        <v>0.4324624155</v>
      </c>
      <c r="E32" s="54">
        <f t="shared" si="9"/>
        <v>406489.6563</v>
      </c>
      <c r="F32" s="55">
        <f t="shared" si="1"/>
        <v>56908.55188</v>
      </c>
      <c r="G32" s="55">
        <f t="shared" si="2"/>
        <v>175791.4986</v>
      </c>
      <c r="H32" s="56">
        <f t="shared" si="10"/>
        <v>4543337.432</v>
      </c>
      <c r="J32" s="51">
        <f t="shared" si="11"/>
        <v>25</v>
      </c>
      <c r="K32" s="52">
        <v>0.9975</v>
      </c>
      <c r="L32" s="53">
        <f t="shared" si="12"/>
        <v>0.4324624155</v>
      </c>
      <c r="M32" s="54">
        <f t="shared" si="13"/>
        <v>744774.315</v>
      </c>
      <c r="N32" s="55">
        <f t="shared" si="3"/>
        <v>104268.4041</v>
      </c>
      <c r="O32" s="55">
        <f t="shared" si="4"/>
        <v>322086.8992</v>
      </c>
      <c r="P32" s="56">
        <f t="shared" si="14"/>
        <v>8324347.18</v>
      </c>
      <c r="R32" s="51">
        <f t="shared" si="15"/>
        <v>25</v>
      </c>
      <c r="S32" s="52">
        <v>0.9975</v>
      </c>
      <c r="T32" s="53">
        <f t="shared" si="16"/>
        <v>0.4324624155</v>
      </c>
      <c r="U32" s="61">
        <f t="shared" si="17"/>
        <v>397201.7304</v>
      </c>
      <c r="V32" s="55">
        <f t="shared" si="5"/>
        <v>55608.24226</v>
      </c>
      <c r="W32" s="55">
        <f t="shared" si="6"/>
        <v>171774.8198</v>
      </c>
      <c r="X32" s="56">
        <f t="shared" si="18"/>
        <v>4439526.227</v>
      </c>
    </row>
    <row r="33">
      <c r="B33" s="62"/>
    </row>
    <row r="35">
      <c r="C35" s="58"/>
      <c r="D35" s="58"/>
      <c r="E35" s="58"/>
    </row>
    <row r="36">
      <c r="C36" s="58"/>
      <c r="D36" s="58"/>
      <c r="E36" s="58"/>
      <c r="P36" s="2">
        <v>1.0</v>
      </c>
    </row>
    <row r="37">
      <c r="C37" s="58"/>
      <c r="D37" s="58"/>
      <c r="E37" s="58"/>
      <c r="P37" s="2">
        <v>2.0</v>
      </c>
    </row>
    <row r="38">
      <c r="C38" s="58"/>
      <c r="D38" s="58"/>
      <c r="E38" s="58"/>
      <c r="P38" s="2">
        <v>3.0</v>
      </c>
    </row>
    <row r="39">
      <c r="C39" s="58"/>
      <c r="D39" s="58"/>
      <c r="E39" s="58"/>
      <c r="P39" s="2">
        <v>4.0</v>
      </c>
    </row>
    <row r="40">
      <c r="C40" s="58"/>
      <c r="D40" s="58"/>
      <c r="E40" s="58"/>
      <c r="P40" s="2">
        <v>5.0</v>
      </c>
    </row>
    <row r="41">
      <c r="C41" s="58"/>
      <c r="D41" s="58"/>
      <c r="E41" s="58"/>
      <c r="P41" s="2">
        <v>6.0</v>
      </c>
    </row>
    <row r="42">
      <c r="C42" s="58"/>
      <c r="D42" s="58"/>
      <c r="E42" s="58"/>
      <c r="P42" s="2">
        <v>7.0</v>
      </c>
    </row>
    <row r="43">
      <c r="C43" s="58"/>
      <c r="D43" s="58"/>
      <c r="E43" s="58"/>
      <c r="P43" s="2">
        <v>8.0</v>
      </c>
    </row>
    <row r="44">
      <c r="C44" s="58"/>
      <c r="D44" s="58"/>
      <c r="E44" s="58"/>
      <c r="P44" s="2">
        <v>9.0</v>
      </c>
    </row>
    <row r="45">
      <c r="C45" s="58"/>
      <c r="D45" s="58"/>
      <c r="E45" s="58"/>
      <c r="P45" s="2">
        <v>10.0</v>
      </c>
    </row>
    <row r="46">
      <c r="C46" s="58"/>
      <c r="D46" s="58"/>
      <c r="E46" s="58"/>
      <c r="P46" s="2">
        <v>11.0</v>
      </c>
    </row>
    <row r="47">
      <c r="C47" s="58"/>
      <c r="D47" s="58"/>
      <c r="E47" s="58"/>
      <c r="P47" s="2">
        <v>12.0</v>
      </c>
    </row>
    <row r="48">
      <c r="C48" s="58"/>
      <c r="D48" s="58"/>
      <c r="E48" s="58"/>
      <c r="P48" s="2">
        <v>13.0</v>
      </c>
    </row>
    <row r="49">
      <c r="C49" s="58"/>
      <c r="D49" s="58"/>
      <c r="E49" s="58"/>
      <c r="P49" s="2">
        <v>14.0</v>
      </c>
    </row>
    <row r="50">
      <c r="C50" s="58"/>
      <c r="D50" s="58"/>
      <c r="E50" s="58"/>
      <c r="P50" s="2">
        <v>15.0</v>
      </c>
    </row>
    <row r="51">
      <c r="C51" s="58"/>
      <c r="D51" s="58"/>
      <c r="E51" s="58"/>
      <c r="P51" s="2">
        <v>16.0</v>
      </c>
    </row>
    <row r="52">
      <c r="C52" s="58"/>
      <c r="D52" s="58"/>
      <c r="E52" s="58"/>
      <c r="P52" s="2">
        <v>17.0</v>
      </c>
    </row>
    <row r="53">
      <c r="C53" s="58"/>
      <c r="D53" s="58"/>
      <c r="E53" s="58"/>
      <c r="P53" s="2">
        <v>18.0</v>
      </c>
    </row>
    <row r="54">
      <c r="C54" s="58"/>
      <c r="D54" s="58"/>
      <c r="E54" s="58"/>
      <c r="P54" s="2">
        <v>19.0</v>
      </c>
    </row>
    <row r="55">
      <c r="C55" s="58"/>
      <c r="D55" s="58"/>
      <c r="E55" s="58"/>
      <c r="P55" s="2">
        <v>20.0</v>
      </c>
    </row>
    <row r="56">
      <c r="C56" s="58"/>
      <c r="D56" s="58"/>
      <c r="E56" s="58"/>
      <c r="P56" s="2">
        <v>21.0</v>
      </c>
    </row>
    <row r="57">
      <c r="C57" s="58"/>
      <c r="D57" s="58"/>
      <c r="E57" s="58"/>
      <c r="P57" s="2">
        <v>22.0</v>
      </c>
    </row>
    <row r="58">
      <c r="C58" s="58"/>
      <c r="D58" s="58"/>
      <c r="E58" s="58"/>
      <c r="P58" s="2">
        <v>23.0</v>
      </c>
    </row>
    <row r="59">
      <c r="C59" s="58"/>
      <c r="D59" s="58"/>
      <c r="E59" s="58"/>
      <c r="P59" s="2">
        <v>24.0</v>
      </c>
    </row>
    <row r="60">
      <c r="C60" s="58"/>
      <c r="D60" s="58"/>
      <c r="E60" s="58"/>
      <c r="P60" s="2">
        <v>25.0</v>
      </c>
    </row>
  </sheetData>
  <mergeCells count="15">
    <mergeCell ref="B3:H3"/>
    <mergeCell ref="B4:H4"/>
    <mergeCell ref="B6:H6"/>
    <mergeCell ref="B5:H5"/>
    <mergeCell ref="J5:P5"/>
    <mergeCell ref="J6:P6"/>
    <mergeCell ref="R6:X6"/>
    <mergeCell ref="B2:H2"/>
    <mergeCell ref="J2:P2"/>
    <mergeCell ref="R2:X2"/>
    <mergeCell ref="J3:P3"/>
    <mergeCell ref="R3:X3"/>
    <mergeCell ref="R5:X5"/>
    <mergeCell ref="R4:X4"/>
    <mergeCell ref="J4:P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9" max="9" width="13.43"/>
    <col customWidth="1" min="10" max="10" width="18.14"/>
    <col customWidth="1" min="11" max="11" width="17.0"/>
    <col customWidth="1" min="12" max="12" width="19.29"/>
    <col customWidth="1" min="13" max="13" width="30.0"/>
    <col customWidth="1" min="14" max="14" width="17.43"/>
    <col customWidth="1" min="15" max="15" width="13.0"/>
  </cols>
  <sheetData>
    <row r="2">
      <c r="I2" s="2" t="s">
        <v>90</v>
      </c>
    </row>
    <row r="3">
      <c r="I3" s="63">
        <v>1400800.0</v>
      </c>
    </row>
    <row r="4">
      <c r="I4" s="64" t="s">
        <v>27</v>
      </c>
      <c r="J4" s="62" t="s">
        <v>91</v>
      </c>
      <c r="K4" s="62" t="s">
        <v>92</v>
      </c>
      <c r="L4" s="65" t="s">
        <v>93</v>
      </c>
      <c r="M4" s="62" t="s">
        <v>94</v>
      </c>
      <c r="N4" s="65" t="s">
        <v>95</v>
      </c>
      <c r="O4" s="66" t="s">
        <v>96</v>
      </c>
    </row>
    <row r="5">
      <c r="A5" s="2" t="s">
        <v>97</v>
      </c>
      <c r="B5" s="67">
        <v>2856000.0</v>
      </c>
      <c r="F5" s="6"/>
      <c r="I5" s="29">
        <v>1.0</v>
      </c>
      <c r="J5" s="30">
        <v>0.1894</v>
      </c>
      <c r="K5" s="68">
        <v>894671.0</v>
      </c>
      <c r="L5" s="69">
        <f>K5*J5</f>
        <v>169450.6874</v>
      </c>
      <c r="M5" s="30">
        <v>0.09</v>
      </c>
      <c r="N5" s="69">
        <f>M5*K5</f>
        <v>80520.39</v>
      </c>
      <c r="O5" s="24">
        <f t="shared" ref="O5:O24" si="1">L5-N5</f>
        <v>88930.2974</v>
      </c>
    </row>
    <row r="6">
      <c r="A6" s="2" t="s">
        <v>98</v>
      </c>
      <c r="B6" s="58">
        <v>856800.0</v>
      </c>
      <c r="F6" s="6"/>
      <c r="I6" s="70">
        <f t="shared" ref="I6:I24" si="2">I5+1</f>
        <v>2</v>
      </c>
      <c r="J6" s="31">
        <f t="shared" ref="J6:J24" si="3">J5*1.035</f>
        <v>0.196029</v>
      </c>
      <c r="K6" s="32">
        <v>892434.3225</v>
      </c>
      <c r="L6" s="69">
        <f t="shared" ref="L6:L24" si="4">K6*J6+L5</f>
        <v>344393.6952</v>
      </c>
      <c r="M6" s="41">
        <f t="shared" ref="M6:M24" si="5">M5*1.025</f>
        <v>0.09225</v>
      </c>
      <c r="N6" s="71">
        <f t="shared" ref="N6:N24" si="6">M6*K6+N5</f>
        <v>162847.4563</v>
      </c>
      <c r="O6" s="24">
        <f t="shared" si="1"/>
        <v>181546.239</v>
      </c>
    </row>
    <row r="7">
      <c r="A7" s="2" t="s">
        <v>99</v>
      </c>
      <c r="B7" s="58">
        <v>428400.0</v>
      </c>
      <c r="F7" s="6"/>
      <c r="I7" s="70">
        <f t="shared" si="2"/>
        <v>3</v>
      </c>
      <c r="J7" s="31">
        <f t="shared" si="3"/>
        <v>0.202890015</v>
      </c>
      <c r="K7" s="32">
        <v>890203.23669375</v>
      </c>
      <c r="L7" s="69">
        <f t="shared" si="4"/>
        <v>525007.0433</v>
      </c>
      <c r="M7" s="41">
        <f t="shared" si="5"/>
        <v>0.09455625</v>
      </c>
      <c r="N7" s="71">
        <f t="shared" si="6"/>
        <v>247021.7361</v>
      </c>
      <c r="O7" s="24">
        <f t="shared" si="1"/>
        <v>277985.3072</v>
      </c>
    </row>
    <row r="8">
      <c r="A8" s="2" t="s">
        <v>100</v>
      </c>
      <c r="B8" s="58">
        <v>170000.0</v>
      </c>
      <c r="F8" s="72"/>
      <c r="G8" s="73"/>
      <c r="I8" s="70">
        <f t="shared" si="2"/>
        <v>4</v>
      </c>
      <c r="J8" s="31">
        <f t="shared" si="3"/>
        <v>0.2099911655</v>
      </c>
      <c r="K8" s="32">
        <v>887977.7286020156</v>
      </c>
      <c r="L8" s="69">
        <f t="shared" si="4"/>
        <v>711474.5214</v>
      </c>
      <c r="M8" s="41">
        <f t="shared" si="5"/>
        <v>0.09692015625</v>
      </c>
      <c r="N8" s="71">
        <f t="shared" si="6"/>
        <v>333084.6763</v>
      </c>
      <c r="O8" s="24">
        <f t="shared" si="1"/>
        <v>378389.8452</v>
      </c>
    </row>
    <row r="9">
      <c r="A9" s="2" t="s">
        <v>101</v>
      </c>
      <c r="B9" s="58">
        <v>1400800.0</v>
      </c>
      <c r="F9" s="6"/>
      <c r="I9" s="70">
        <f t="shared" si="2"/>
        <v>5</v>
      </c>
      <c r="J9" s="31">
        <f t="shared" si="3"/>
        <v>0.2173408563</v>
      </c>
      <c r="K9" s="32">
        <v>885757.7842805106</v>
      </c>
      <c r="L9" s="69">
        <f t="shared" si="4"/>
        <v>903985.8768</v>
      </c>
      <c r="M9" s="41">
        <f t="shared" si="5"/>
        <v>0.09934316016</v>
      </c>
      <c r="N9" s="71">
        <f t="shared" si="6"/>
        <v>421078.6537</v>
      </c>
      <c r="O9" s="24">
        <f t="shared" si="1"/>
        <v>482907.2231</v>
      </c>
    </row>
    <row r="10">
      <c r="F10" s="6"/>
      <c r="G10" s="73"/>
      <c r="I10" s="70">
        <f t="shared" si="2"/>
        <v>6</v>
      </c>
      <c r="J10" s="31">
        <f t="shared" si="3"/>
        <v>0.2249477863</v>
      </c>
      <c r="K10" s="32">
        <v>883543.3898198094</v>
      </c>
      <c r="L10" s="69">
        <f t="shared" si="4"/>
        <v>1102737.006</v>
      </c>
      <c r="M10" s="41">
        <f t="shared" si="5"/>
        <v>0.1018267392</v>
      </c>
      <c r="N10" s="71">
        <f t="shared" si="6"/>
        <v>511046.996</v>
      </c>
      <c r="O10" s="24">
        <f t="shared" si="1"/>
        <v>591690.0104</v>
      </c>
    </row>
    <row r="11">
      <c r="F11" s="6"/>
      <c r="G11" s="73"/>
      <c r="I11" s="70">
        <f t="shared" si="2"/>
        <v>7</v>
      </c>
      <c r="J11" s="31">
        <f t="shared" si="3"/>
        <v>0.2328209588</v>
      </c>
      <c r="K11" s="32">
        <v>881334.5313452599</v>
      </c>
      <c r="L11" s="69">
        <f t="shared" si="4"/>
        <v>1307930.157</v>
      </c>
      <c r="M11" s="41">
        <f t="shared" si="5"/>
        <v>0.1043724076</v>
      </c>
      <c r="N11" s="71">
        <f t="shared" si="6"/>
        <v>603034.0029</v>
      </c>
      <c r="O11" s="24">
        <f t="shared" si="1"/>
        <v>704896.1541</v>
      </c>
    </row>
    <row r="12">
      <c r="A12" s="2" t="s">
        <v>100</v>
      </c>
      <c r="B12" s="2">
        <v>2446466.0</v>
      </c>
      <c r="I12" s="70">
        <f t="shared" si="2"/>
        <v>8</v>
      </c>
      <c r="J12" s="31">
        <f t="shared" si="3"/>
        <v>0.2409696924</v>
      </c>
      <c r="K12" s="32">
        <v>879131.1950168968</v>
      </c>
      <c r="L12" s="69">
        <f t="shared" si="4"/>
        <v>1519774.131</v>
      </c>
      <c r="M12" s="41">
        <f t="shared" si="5"/>
        <v>0.1069817178</v>
      </c>
      <c r="N12" s="71">
        <f t="shared" si="6"/>
        <v>697084.9684</v>
      </c>
      <c r="O12" s="24">
        <f t="shared" si="1"/>
        <v>822689.1623</v>
      </c>
    </row>
    <row r="13">
      <c r="I13" s="70">
        <f t="shared" si="2"/>
        <v>9</v>
      </c>
      <c r="J13" s="31">
        <f t="shared" si="3"/>
        <v>0.2494036316</v>
      </c>
      <c r="K13" s="32">
        <v>876933.3670293547</v>
      </c>
      <c r="L13" s="69">
        <f t="shared" si="4"/>
        <v>1738484.497</v>
      </c>
      <c r="M13" s="41">
        <f t="shared" si="5"/>
        <v>0.1096562608</v>
      </c>
      <c r="N13" s="71">
        <f t="shared" si="6"/>
        <v>793246.2024</v>
      </c>
      <c r="O13" s="24">
        <f t="shared" si="1"/>
        <v>945238.2947</v>
      </c>
    </row>
    <row r="14">
      <c r="I14" s="70">
        <f t="shared" si="2"/>
        <v>10</v>
      </c>
      <c r="J14" s="31">
        <f t="shared" si="3"/>
        <v>0.2581327587</v>
      </c>
      <c r="K14" s="32">
        <v>874741.0336117813</v>
      </c>
      <c r="L14" s="69">
        <f t="shared" si="4"/>
        <v>1964283.813</v>
      </c>
      <c r="M14" s="41">
        <f t="shared" si="5"/>
        <v>0.1123976673</v>
      </c>
      <c r="N14" s="71">
        <f t="shared" si="6"/>
        <v>891565.054</v>
      </c>
      <c r="O14" s="24">
        <f t="shared" si="1"/>
        <v>1072718.759</v>
      </c>
    </row>
    <row r="15">
      <c r="I15" s="70">
        <f t="shared" si="2"/>
        <v>11</v>
      </c>
      <c r="J15" s="31">
        <f t="shared" si="3"/>
        <v>0.2671674053</v>
      </c>
      <c r="K15" s="32">
        <v>872554.1810277519</v>
      </c>
      <c r="L15" s="69">
        <f t="shared" si="4"/>
        <v>2197401.85</v>
      </c>
      <c r="M15" s="41">
        <f t="shared" si="5"/>
        <v>0.115207609</v>
      </c>
      <c r="N15" s="71">
        <f t="shared" si="6"/>
        <v>992089.9349</v>
      </c>
      <c r="O15" s="24">
        <f t="shared" si="1"/>
        <v>1205311.915</v>
      </c>
    </row>
    <row r="16">
      <c r="I16" s="70">
        <f t="shared" si="2"/>
        <v>12</v>
      </c>
      <c r="J16" s="31">
        <f t="shared" si="3"/>
        <v>0.2765182644</v>
      </c>
      <c r="K16" s="32">
        <v>870372.7955751825</v>
      </c>
      <c r="L16" s="69">
        <f t="shared" si="4"/>
        <v>2438075.825</v>
      </c>
      <c r="M16" s="41">
        <f t="shared" si="5"/>
        <v>0.1180877992</v>
      </c>
      <c r="N16" s="71">
        <f t="shared" si="6"/>
        <v>1094870.343</v>
      </c>
      <c r="O16" s="33">
        <f t="shared" si="1"/>
        <v>1343205.482</v>
      </c>
    </row>
    <row r="17">
      <c r="I17" s="70">
        <f t="shared" si="2"/>
        <v>13</v>
      </c>
      <c r="J17" s="31">
        <f t="shared" si="3"/>
        <v>0.2861964037</v>
      </c>
      <c r="K17" s="32">
        <v>868196.8635862446</v>
      </c>
      <c r="L17" s="69">
        <f t="shared" si="4"/>
        <v>2686550.645</v>
      </c>
      <c r="M17" s="41">
        <f t="shared" si="5"/>
        <v>0.1210399942</v>
      </c>
      <c r="N17" s="71">
        <f t="shared" si="6"/>
        <v>1199956.886</v>
      </c>
      <c r="O17" s="33">
        <f t="shared" si="1"/>
        <v>1486593.758</v>
      </c>
    </row>
    <row r="18">
      <c r="I18" s="70">
        <f t="shared" si="2"/>
        <v>14</v>
      </c>
      <c r="J18" s="31">
        <f t="shared" si="3"/>
        <v>0.2962132778</v>
      </c>
      <c r="K18" s="32">
        <v>866026.3714272791</v>
      </c>
      <c r="L18" s="69">
        <f t="shared" si="4"/>
        <v>2943079.155</v>
      </c>
      <c r="M18" s="41">
        <f t="shared" si="5"/>
        <v>0.124065994</v>
      </c>
      <c r="N18" s="74">
        <f t="shared" si="6"/>
        <v>1307401.309</v>
      </c>
      <c r="O18" s="33">
        <f t="shared" si="1"/>
        <v>1635677.846</v>
      </c>
    </row>
    <row r="19">
      <c r="I19" s="70">
        <f t="shared" si="2"/>
        <v>15</v>
      </c>
      <c r="J19" s="31">
        <f t="shared" si="3"/>
        <v>0.3065807426</v>
      </c>
      <c r="K19" s="32">
        <v>863861.305498711</v>
      </c>
      <c r="L19" s="69">
        <f t="shared" si="4"/>
        <v>3207922.395</v>
      </c>
      <c r="M19" s="41">
        <f t="shared" si="5"/>
        <v>0.1271676439</v>
      </c>
      <c r="N19" s="74">
        <f t="shared" si="6"/>
        <v>1417256.516</v>
      </c>
      <c r="O19" s="33">
        <f t="shared" si="1"/>
        <v>1790665.88</v>
      </c>
    </row>
    <row r="20">
      <c r="I20" s="70">
        <f t="shared" si="2"/>
        <v>16</v>
      </c>
      <c r="J20" s="31">
        <f t="shared" si="3"/>
        <v>0.3173110685</v>
      </c>
      <c r="K20" s="32">
        <v>861701.6522349642</v>
      </c>
      <c r="L20" s="69">
        <f t="shared" si="4"/>
        <v>3481349.867</v>
      </c>
      <c r="M20" s="41">
        <f t="shared" si="5"/>
        <v>0.130346835</v>
      </c>
      <c r="N20" s="71">
        <f t="shared" si="6"/>
        <v>1529576.599</v>
      </c>
      <c r="O20" s="33">
        <f t="shared" si="1"/>
        <v>1951773.269</v>
      </c>
    </row>
    <row r="21">
      <c r="I21" s="70">
        <f t="shared" si="2"/>
        <v>17</v>
      </c>
      <c r="J21" s="31">
        <f t="shared" si="3"/>
        <v>0.3284169559</v>
      </c>
      <c r="K21" s="32">
        <v>859547.3981043769</v>
      </c>
      <c r="L21" s="69">
        <f t="shared" si="4"/>
        <v>3763639.807</v>
      </c>
      <c r="M21" s="41">
        <f t="shared" si="5"/>
        <v>0.1336055059</v>
      </c>
      <c r="N21" s="71">
        <f t="shared" si="6"/>
        <v>1644416.864</v>
      </c>
      <c r="O21" s="33">
        <f t="shared" si="1"/>
        <v>2119222.944</v>
      </c>
    </row>
    <row r="22">
      <c r="I22" s="70">
        <f t="shared" si="2"/>
        <v>18</v>
      </c>
      <c r="J22" s="31">
        <f t="shared" si="3"/>
        <v>0.3399115494</v>
      </c>
      <c r="K22" s="32">
        <v>857398.5296091159</v>
      </c>
      <c r="L22" s="69">
        <f t="shared" si="4"/>
        <v>4055079.47</v>
      </c>
      <c r="M22" s="41">
        <f t="shared" si="5"/>
        <v>0.1369456435</v>
      </c>
      <c r="N22" s="71">
        <f t="shared" si="6"/>
        <v>1761833.857</v>
      </c>
      <c r="O22" s="33">
        <f t="shared" si="1"/>
        <v>2293245.613</v>
      </c>
    </row>
    <row r="23">
      <c r="I23" s="70">
        <f t="shared" si="2"/>
        <v>19</v>
      </c>
      <c r="J23" s="31">
        <f t="shared" si="3"/>
        <v>0.3518084536</v>
      </c>
      <c r="K23" s="32">
        <v>855255.0332850931</v>
      </c>
      <c r="L23" s="69">
        <f t="shared" si="4"/>
        <v>4355965.421</v>
      </c>
      <c r="M23" s="41">
        <f t="shared" si="5"/>
        <v>0.1403692846</v>
      </c>
      <c r="N23" s="71">
        <f t="shared" si="6"/>
        <v>1881885.394</v>
      </c>
      <c r="O23" s="33">
        <f t="shared" si="1"/>
        <v>2474080.026</v>
      </c>
    </row>
    <row r="24">
      <c r="I24" s="75">
        <f t="shared" si="2"/>
        <v>20</v>
      </c>
      <c r="J24" s="76">
        <f t="shared" si="3"/>
        <v>0.3641217495</v>
      </c>
      <c r="K24" s="77">
        <v>853116.8957018805</v>
      </c>
      <c r="L24" s="78">
        <f t="shared" si="4"/>
        <v>4666603.837</v>
      </c>
      <c r="M24" s="79">
        <f t="shared" si="5"/>
        <v>0.1438785167</v>
      </c>
      <c r="N24" s="80">
        <f t="shared" si="6"/>
        <v>2004630.588</v>
      </c>
      <c r="O24" s="81">
        <f t="shared" si="1"/>
        <v>2661973.25</v>
      </c>
    </row>
    <row r="25">
      <c r="I25" s="64" t="s">
        <v>27</v>
      </c>
      <c r="J25" s="62" t="s">
        <v>91</v>
      </c>
      <c r="K25" s="62" t="s">
        <v>92</v>
      </c>
      <c r="L25" s="65" t="s">
        <v>93</v>
      </c>
      <c r="M25" s="62" t="s">
        <v>102</v>
      </c>
      <c r="N25" s="65" t="s">
        <v>95</v>
      </c>
      <c r="O25" s="66" t="s">
        <v>103</v>
      </c>
    </row>
    <row r="26">
      <c r="I26" s="29">
        <v>1.0</v>
      </c>
      <c r="J26" s="30">
        <v>0.1894</v>
      </c>
      <c r="K26" s="68">
        <v>894671.0</v>
      </c>
      <c r="L26" s="69">
        <f>K26*J26</f>
        <v>169450.6874</v>
      </c>
      <c r="M26" s="2">
        <v>0.15</v>
      </c>
      <c r="N26" s="71">
        <f>M26*K5</f>
        <v>134200.65</v>
      </c>
      <c r="O26" s="24">
        <f t="shared" ref="O26:O45" si="7">L5-N26</f>
        <v>35250.0374</v>
      </c>
    </row>
    <row r="27">
      <c r="I27" s="70">
        <f t="shared" ref="I27:I45" si="8">I26+1</f>
        <v>2</v>
      </c>
      <c r="J27" s="31">
        <f t="shared" ref="J27:J45" si="9">J26*1.035</f>
        <v>0.196029</v>
      </c>
      <c r="K27" s="32">
        <v>892434.3225</v>
      </c>
      <c r="L27" s="69">
        <f t="shared" ref="L27:L45" si="10">K27*J27+L26</f>
        <v>344393.6952</v>
      </c>
      <c r="M27">
        <f t="shared" ref="M27:M45" si="11">M26*1.025</f>
        <v>0.15375</v>
      </c>
      <c r="N27" s="71">
        <f t="shared" ref="N27:N45" si="12">M27*K6+N26</f>
        <v>271412.4271</v>
      </c>
      <c r="O27" s="24">
        <f t="shared" si="7"/>
        <v>72981.26812</v>
      </c>
    </row>
    <row r="28">
      <c r="I28" s="70">
        <f t="shared" si="8"/>
        <v>3</v>
      </c>
      <c r="J28" s="31">
        <f t="shared" si="9"/>
        <v>0.202890015</v>
      </c>
      <c r="K28" s="32">
        <v>890203.23669375</v>
      </c>
      <c r="L28" s="69">
        <f t="shared" si="10"/>
        <v>525007.0433</v>
      </c>
      <c r="M28">
        <f t="shared" si="11"/>
        <v>0.15759375</v>
      </c>
      <c r="N28" s="71">
        <f t="shared" si="12"/>
        <v>411702.8934</v>
      </c>
      <c r="O28" s="24">
        <f t="shared" si="7"/>
        <v>113304.1498</v>
      </c>
    </row>
    <row r="29">
      <c r="I29" s="70">
        <f t="shared" si="8"/>
        <v>4</v>
      </c>
      <c r="J29" s="31">
        <f t="shared" si="9"/>
        <v>0.2099911655</v>
      </c>
      <c r="K29" s="32">
        <v>887977.7286020156</v>
      </c>
      <c r="L29" s="69">
        <f t="shared" si="10"/>
        <v>711474.5214</v>
      </c>
      <c r="M29">
        <f t="shared" si="11"/>
        <v>0.1615335938</v>
      </c>
      <c r="N29" s="71">
        <f t="shared" si="12"/>
        <v>555141.1271</v>
      </c>
      <c r="O29" s="24">
        <f t="shared" si="7"/>
        <v>156333.3944</v>
      </c>
    </row>
    <row r="30">
      <c r="I30" s="70">
        <f t="shared" si="8"/>
        <v>5</v>
      </c>
      <c r="J30" s="31">
        <f t="shared" si="9"/>
        <v>0.2173408563</v>
      </c>
      <c r="K30" s="32">
        <v>885757.7842805106</v>
      </c>
      <c r="L30" s="69">
        <f t="shared" si="10"/>
        <v>903985.8768</v>
      </c>
      <c r="M30">
        <f t="shared" si="11"/>
        <v>0.1655719336</v>
      </c>
      <c r="N30" s="71">
        <f t="shared" si="12"/>
        <v>701797.7561</v>
      </c>
      <c r="O30" s="24">
        <f t="shared" si="7"/>
        <v>202188.1206</v>
      </c>
    </row>
    <row r="31">
      <c r="I31" s="70">
        <f t="shared" si="8"/>
        <v>6</v>
      </c>
      <c r="J31" s="31">
        <f t="shared" si="9"/>
        <v>0.2249477863</v>
      </c>
      <c r="K31" s="32">
        <v>883543.3898198094</v>
      </c>
      <c r="L31" s="69">
        <f t="shared" si="10"/>
        <v>1102737.006</v>
      </c>
      <c r="M31">
        <f t="shared" si="11"/>
        <v>0.1697112319</v>
      </c>
      <c r="N31" s="71">
        <f t="shared" si="12"/>
        <v>851744.9933</v>
      </c>
      <c r="O31" s="24">
        <f t="shared" si="7"/>
        <v>250992.0131</v>
      </c>
    </row>
    <row r="32">
      <c r="I32" s="70">
        <f t="shared" si="8"/>
        <v>7</v>
      </c>
      <c r="J32" s="31">
        <f t="shared" si="9"/>
        <v>0.2328209588</v>
      </c>
      <c r="K32" s="32">
        <v>881334.5313452599</v>
      </c>
      <c r="L32" s="69">
        <f t="shared" si="10"/>
        <v>1307930.157</v>
      </c>
      <c r="M32">
        <f t="shared" si="11"/>
        <v>0.1739540127</v>
      </c>
      <c r="N32" s="71">
        <f t="shared" si="12"/>
        <v>1005056.672</v>
      </c>
      <c r="O32" s="24">
        <f t="shared" si="7"/>
        <v>302873.4855</v>
      </c>
    </row>
    <row r="33">
      <c r="I33" s="70">
        <f t="shared" si="8"/>
        <v>8</v>
      </c>
      <c r="J33" s="31">
        <f t="shared" si="9"/>
        <v>0.2409696924</v>
      </c>
      <c r="K33" s="32">
        <v>879131.1950168968</v>
      </c>
      <c r="L33" s="69">
        <f t="shared" si="10"/>
        <v>1519774.131</v>
      </c>
      <c r="M33">
        <f t="shared" si="11"/>
        <v>0.1783028631</v>
      </c>
      <c r="N33" s="74">
        <f t="shared" si="12"/>
        <v>1161808.281</v>
      </c>
      <c r="O33" s="24">
        <f t="shared" si="7"/>
        <v>357965.85</v>
      </c>
    </row>
    <row r="34">
      <c r="I34" s="70">
        <f t="shared" si="8"/>
        <v>9</v>
      </c>
      <c r="J34" s="31">
        <f t="shared" si="9"/>
        <v>0.2494036316</v>
      </c>
      <c r="K34" s="32">
        <v>876933.3670293547</v>
      </c>
      <c r="L34" s="69">
        <f t="shared" si="10"/>
        <v>1738484.497</v>
      </c>
      <c r="M34">
        <f t="shared" si="11"/>
        <v>0.1827604346</v>
      </c>
      <c r="N34" s="74">
        <f t="shared" si="12"/>
        <v>1322077.004</v>
      </c>
      <c r="O34" s="24">
        <f t="shared" si="7"/>
        <v>416407.4931</v>
      </c>
    </row>
    <row r="35">
      <c r="I35" s="70">
        <f t="shared" si="8"/>
        <v>10</v>
      </c>
      <c r="J35" s="31">
        <f t="shared" si="9"/>
        <v>0.2581327587</v>
      </c>
      <c r="K35" s="32">
        <v>874741.0336117813</v>
      </c>
      <c r="L35" s="69">
        <f t="shared" si="10"/>
        <v>1964283.813</v>
      </c>
      <c r="M35">
        <f t="shared" si="11"/>
        <v>0.1873294455</v>
      </c>
      <c r="N35" s="71">
        <f t="shared" si="12"/>
        <v>1485941.757</v>
      </c>
      <c r="O35" s="24">
        <f t="shared" si="7"/>
        <v>478342.0565</v>
      </c>
    </row>
    <row r="36">
      <c r="I36" s="70">
        <f t="shared" si="8"/>
        <v>11</v>
      </c>
      <c r="J36" s="31">
        <f t="shared" si="9"/>
        <v>0.2671674053</v>
      </c>
      <c r="K36" s="32">
        <v>872554.1810277519</v>
      </c>
      <c r="L36" s="69">
        <f t="shared" si="10"/>
        <v>2197401.85</v>
      </c>
      <c r="M36">
        <f t="shared" si="11"/>
        <v>0.1920126816</v>
      </c>
      <c r="N36" s="71">
        <f t="shared" si="12"/>
        <v>1653483.225</v>
      </c>
      <c r="O36" s="24">
        <f t="shared" si="7"/>
        <v>543918.6248</v>
      </c>
    </row>
    <row r="37">
      <c r="I37" s="70">
        <f t="shared" si="8"/>
        <v>12</v>
      </c>
      <c r="J37" s="31">
        <f t="shared" si="9"/>
        <v>0.2765182644</v>
      </c>
      <c r="K37" s="32">
        <v>870372.7955751825</v>
      </c>
      <c r="L37" s="69">
        <f t="shared" si="10"/>
        <v>2438075.825</v>
      </c>
      <c r="M37">
        <f t="shared" si="11"/>
        <v>0.1968129987</v>
      </c>
      <c r="N37" s="71">
        <f t="shared" si="12"/>
        <v>1824783.905</v>
      </c>
      <c r="O37" s="33">
        <f t="shared" si="7"/>
        <v>613291.9198</v>
      </c>
    </row>
    <row r="38">
      <c r="I38" s="70">
        <f t="shared" si="8"/>
        <v>13</v>
      </c>
      <c r="J38" s="31">
        <f t="shared" si="9"/>
        <v>0.2861964037</v>
      </c>
      <c r="K38" s="32">
        <v>868196.8635862446</v>
      </c>
      <c r="L38" s="69">
        <f t="shared" si="10"/>
        <v>2686550.645</v>
      </c>
      <c r="M38">
        <f t="shared" si="11"/>
        <v>0.2017333236</v>
      </c>
      <c r="N38" s="71">
        <f t="shared" si="12"/>
        <v>1999928.144</v>
      </c>
      <c r="O38" s="33">
        <f t="shared" si="7"/>
        <v>686622.501</v>
      </c>
    </row>
    <row r="39">
      <c r="I39" s="70">
        <f t="shared" si="8"/>
        <v>14</v>
      </c>
      <c r="J39" s="31">
        <f t="shared" si="9"/>
        <v>0.2962132778</v>
      </c>
      <c r="K39" s="32">
        <v>866026.3714272791</v>
      </c>
      <c r="L39" s="69">
        <f t="shared" si="10"/>
        <v>2943079.155</v>
      </c>
      <c r="M39">
        <f t="shared" si="11"/>
        <v>0.2067766567</v>
      </c>
      <c r="N39" s="71">
        <f t="shared" si="12"/>
        <v>2179002.181</v>
      </c>
      <c r="O39" s="33">
        <f t="shared" si="7"/>
        <v>764076.9735</v>
      </c>
    </row>
    <row r="40">
      <c r="I40" s="70">
        <f t="shared" si="8"/>
        <v>15</v>
      </c>
      <c r="J40" s="31">
        <f t="shared" si="9"/>
        <v>0.3065807426</v>
      </c>
      <c r="K40" s="32">
        <v>863861.305498711</v>
      </c>
      <c r="L40" s="69">
        <f t="shared" si="10"/>
        <v>3207922.395</v>
      </c>
      <c r="M40">
        <f t="shared" si="11"/>
        <v>0.2119460731</v>
      </c>
      <c r="N40" s="71">
        <f t="shared" si="12"/>
        <v>2362094.193</v>
      </c>
      <c r="O40" s="33">
        <f t="shared" si="7"/>
        <v>845828.2025</v>
      </c>
    </row>
    <row r="41">
      <c r="I41" s="70">
        <f t="shared" si="8"/>
        <v>16</v>
      </c>
      <c r="J41" s="31">
        <f t="shared" si="9"/>
        <v>0.3173110685</v>
      </c>
      <c r="K41" s="32">
        <v>861701.6522349642</v>
      </c>
      <c r="L41" s="69">
        <f t="shared" si="10"/>
        <v>3481349.867</v>
      </c>
      <c r="M41">
        <f t="shared" si="11"/>
        <v>0.217244725</v>
      </c>
      <c r="N41" s="71">
        <f t="shared" si="12"/>
        <v>2549294.331</v>
      </c>
      <c r="O41" s="33">
        <f t="shared" si="7"/>
        <v>932055.5361</v>
      </c>
    </row>
    <row r="42">
      <c r="I42" s="70">
        <f t="shared" si="8"/>
        <v>17</v>
      </c>
      <c r="J42" s="31">
        <f t="shared" si="9"/>
        <v>0.3284169559</v>
      </c>
      <c r="K42" s="32">
        <v>859547.3981043769</v>
      </c>
      <c r="L42" s="69">
        <f t="shared" si="10"/>
        <v>3763639.807</v>
      </c>
      <c r="M42">
        <f t="shared" si="11"/>
        <v>0.2226758431</v>
      </c>
      <c r="N42" s="71">
        <f t="shared" si="12"/>
        <v>2740694.773</v>
      </c>
      <c r="O42" s="33">
        <f t="shared" si="7"/>
        <v>1022945.035</v>
      </c>
    </row>
    <row r="43">
      <c r="I43" s="70">
        <f t="shared" si="8"/>
        <v>18</v>
      </c>
      <c r="J43" s="31">
        <f t="shared" si="9"/>
        <v>0.3399115494</v>
      </c>
      <c r="K43" s="32">
        <v>857398.5296091159</v>
      </c>
      <c r="L43" s="69">
        <f t="shared" si="10"/>
        <v>4055079.47</v>
      </c>
      <c r="M43">
        <f t="shared" si="11"/>
        <v>0.2282427392</v>
      </c>
      <c r="N43" s="71">
        <f t="shared" si="12"/>
        <v>2936389.762</v>
      </c>
      <c r="O43" s="33">
        <f t="shared" si="7"/>
        <v>1118689.708</v>
      </c>
    </row>
    <row r="44">
      <c r="I44" s="70">
        <f t="shared" si="8"/>
        <v>19</v>
      </c>
      <c r="J44" s="31">
        <f t="shared" si="9"/>
        <v>0.3518084536</v>
      </c>
      <c r="K44" s="32">
        <v>855255.0332850931</v>
      </c>
      <c r="L44" s="69">
        <f t="shared" si="10"/>
        <v>4355965.421</v>
      </c>
      <c r="M44">
        <f t="shared" si="11"/>
        <v>0.2339488077</v>
      </c>
      <c r="N44" s="71">
        <f t="shared" si="12"/>
        <v>3136475.657</v>
      </c>
      <c r="O44" s="33">
        <f t="shared" si="7"/>
        <v>1219489.764</v>
      </c>
    </row>
    <row r="45">
      <c r="I45" s="75">
        <f t="shared" si="8"/>
        <v>20</v>
      </c>
      <c r="J45" s="76">
        <f t="shared" si="9"/>
        <v>0.3641217495</v>
      </c>
      <c r="K45" s="77">
        <v>853116.8957018805</v>
      </c>
      <c r="L45" s="78">
        <f t="shared" si="10"/>
        <v>4666603.837</v>
      </c>
      <c r="M45" s="11">
        <f t="shared" si="11"/>
        <v>0.2397975278</v>
      </c>
      <c r="N45" s="80">
        <f t="shared" si="12"/>
        <v>3341050.98</v>
      </c>
      <c r="O45" s="81">
        <f t="shared" si="7"/>
        <v>1325552.858</v>
      </c>
    </row>
  </sheetData>
  <mergeCells count="4">
    <mergeCell ref="F5:G5"/>
    <mergeCell ref="F6:G6"/>
    <mergeCell ref="F7:G7"/>
    <mergeCell ref="F9:G9"/>
  </mergeCells>
  <drawing r:id="rId1"/>
</worksheet>
</file>