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3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Project Ranking" sheetId="28" r:id="rId1"/>
    <sheet name="Project Summary" sheetId="29" r:id="rId2"/>
    <sheet name="Additional Town Revenue" sheetId="4" r:id="rId3"/>
    <sheet name="Town Revenue Graphs" sheetId="5" r:id="rId4"/>
    <sheet name="Enhancing Boating Docks" sheetId="6" r:id="rId5"/>
    <sheet name="Boating Docks Graphs" sheetId="7" r:id="rId6"/>
    <sheet name="Building Space Issues" sheetId="8" r:id="rId7"/>
    <sheet name="Space Issues Graphs" sheetId="9" r:id="rId8"/>
    <sheet name="Light Pollution" sheetId="10" r:id="rId9"/>
    <sheet name="Light Pollution Graphs" sheetId="11" r:id="rId10"/>
    <sheet name="Environment Observations" sheetId="12" r:id="rId11"/>
    <sheet name="Environment Observation Graphs" sheetId="13" r:id="rId12"/>
    <sheet name="Library Tech" sheetId="14" r:id="rId13"/>
    <sheet name="Library Tech Graphs" sheetId="15" r:id="rId14"/>
    <sheet name="Shoreline Quality" sheetId="16" r:id="rId15"/>
    <sheet name="Shoreline Quality Graphs" sheetId="17" r:id="rId16"/>
    <sheet name="Sound Design" sheetId="18" r:id="rId17"/>
    <sheet name="Sound Design Graphs" sheetId="19" r:id="rId18"/>
    <sheet name="Storm Drains" sheetId="20" r:id="rId19"/>
    <sheet name="Storm Drains Graphs" sheetId="21" r:id="rId20"/>
    <sheet name="Parking Issues" sheetId="22" r:id="rId21"/>
    <sheet name="Parking Issues Graphs" sheetId="23" r:id="rId22"/>
    <sheet name="Trail View" sheetId="24" r:id="rId23"/>
    <sheet name="Trail View Graphs" sheetId="25" r:id="rId24"/>
    <sheet name="Water Quality" sheetId="26" r:id="rId25"/>
    <sheet name="Water Quality Graphs" sheetId="27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calcPr calcId="145621"/>
</workbook>
</file>

<file path=xl/calcChain.xml><?xml version="1.0" encoding="utf-8"?>
<calcChain xmlns="http://schemas.openxmlformats.org/spreadsheetml/2006/main">
  <c r="B58" i="29" l="1"/>
  <c r="D58" i="29" s="1"/>
  <c r="D57" i="29"/>
  <c r="D56" i="29"/>
  <c r="C55" i="29"/>
  <c r="D59" i="29" s="1"/>
  <c r="H4" i="29"/>
  <c r="H5" i="29" s="1"/>
  <c r="E4" i="29"/>
  <c r="E5" i="29" s="1"/>
  <c r="B4" i="29"/>
  <c r="B5" i="29" s="1"/>
  <c r="H3" i="29"/>
  <c r="E3" i="29"/>
  <c r="B3" i="29"/>
  <c r="H2" i="29"/>
  <c r="E2" i="29"/>
  <c r="B2" i="29"/>
  <c r="H27" i="28"/>
  <c r="H26" i="28"/>
  <c r="I26" i="28" s="1"/>
  <c r="I28" i="28" s="1"/>
  <c r="H25" i="28"/>
  <c r="H24" i="28"/>
  <c r="I24" i="28" s="1"/>
  <c r="H23" i="28"/>
  <c r="I22" i="28"/>
  <c r="H22" i="28"/>
  <c r="H21" i="28"/>
  <c r="I20" i="28"/>
  <c r="H20" i="28"/>
  <c r="H19" i="28"/>
  <c r="H18" i="28"/>
  <c r="H17" i="28"/>
  <c r="I17" i="28" s="1"/>
  <c r="H16" i="28"/>
  <c r="H15" i="28"/>
  <c r="I14" i="28"/>
  <c r="H14" i="28"/>
  <c r="H13" i="28"/>
  <c r="H12" i="28"/>
  <c r="H11" i="28"/>
  <c r="I11" i="28" s="1"/>
  <c r="H10" i="28"/>
  <c r="H9" i="28"/>
  <c r="H28" i="28" s="1"/>
  <c r="I8" i="28"/>
  <c r="H8" i="28"/>
  <c r="H7" i="28"/>
  <c r="H6" i="28"/>
  <c r="H5" i="28"/>
  <c r="I4" i="28"/>
  <c r="H4" i="28"/>
  <c r="D58" i="27"/>
  <c r="B58" i="27"/>
  <c r="D57" i="27"/>
  <c r="D56" i="27"/>
  <c r="C55" i="27"/>
  <c r="D59" i="27" s="1"/>
  <c r="H5" i="27"/>
  <c r="H4" i="27"/>
  <c r="E4" i="27"/>
  <c r="E5" i="27" s="1"/>
  <c r="B4" i="27"/>
  <c r="B5" i="27" s="1"/>
  <c r="H3" i="27"/>
  <c r="E3" i="27"/>
  <c r="B3" i="27"/>
  <c r="H2" i="27"/>
  <c r="E2" i="27"/>
  <c r="B2" i="27"/>
  <c r="H27" i="26"/>
  <c r="H26" i="26"/>
  <c r="I26" i="26" s="1"/>
  <c r="H25" i="26"/>
  <c r="H24" i="26"/>
  <c r="I24" i="26" s="1"/>
  <c r="H23" i="26"/>
  <c r="H22" i="26"/>
  <c r="I22" i="26" s="1"/>
  <c r="H21" i="26"/>
  <c r="H20" i="26"/>
  <c r="I20" i="26" s="1"/>
  <c r="H19" i="26"/>
  <c r="H18" i="26"/>
  <c r="I17" i="26" s="1"/>
  <c r="H17" i="26"/>
  <c r="H16" i="26"/>
  <c r="H15" i="26"/>
  <c r="H14" i="26"/>
  <c r="I14" i="26" s="1"/>
  <c r="H13" i="26"/>
  <c r="H12" i="26"/>
  <c r="I11" i="26" s="1"/>
  <c r="H11" i="26"/>
  <c r="H10" i="26"/>
  <c r="H9" i="26"/>
  <c r="H8" i="26"/>
  <c r="I8" i="26" s="1"/>
  <c r="H7" i="26"/>
  <c r="H6" i="26"/>
  <c r="H5" i="26"/>
  <c r="I4" i="26" s="1"/>
  <c r="H4" i="26"/>
  <c r="H28" i="26" s="1"/>
  <c r="B58" i="25"/>
  <c r="D58" i="25" s="1"/>
  <c r="D56" i="25"/>
  <c r="C55" i="25"/>
  <c r="D59" i="25" s="1"/>
  <c r="H5" i="25"/>
  <c r="H4" i="25"/>
  <c r="E4" i="25"/>
  <c r="E5" i="25" s="1"/>
  <c r="B4" i="25"/>
  <c r="B5" i="25" s="1"/>
  <c r="H3" i="25"/>
  <c r="E3" i="25"/>
  <c r="B3" i="25"/>
  <c r="H2" i="25"/>
  <c r="E2" i="25"/>
  <c r="B2" i="25"/>
  <c r="H27" i="24"/>
  <c r="H26" i="24"/>
  <c r="I26" i="24" s="1"/>
  <c r="I28" i="24" s="1"/>
  <c r="H25" i="24"/>
  <c r="H24" i="24"/>
  <c r="I24" i="24" s="1"/>
  <c r="H23" i="24"/>
  <c r="I22" i="24"/>
  <c r="H22" i="24"/>
  <c r="H21" i="24"/>
  <c r="I20" i="24"/>
  <c r="H20" i="24"/>
  <c r="H19" i="24"/>
  <c r="H18" i="24"/>
  <c r="H17" i="24"/>
  <c r="I17" i="24" s="1"/>
  <c r="H16" i="24"/>
  <c r="H15" i="24"/>
  <c r="I14" i="24"/>
  <c r="H14" i="24"/>
  <c r="H13" i="24"/>
  <c r="H12" i="24"/>
  <c r="H11" i="24"/>
  <c r="I11" i="24" s="1"/>
  <c r="H10" i="24"/>
  <c r="H9" i="24"/>
  <c r="H28" i="24" s="1"/>
  <c r="I8" i="24"/>
  <c r="H8" i="24"/>
  <c r="H7" i="24"/>
  <c r="H6" i="24"/>
  <c r="H5" i="24"/>
  <c r="I4" i="24"/>
  <c r="H4" i="24"/>
  <c r="B58" i="23"/>
  <c r="D58" i="23" s="1"/>
  <c r="D56" i="23"/>
  <c r="C55" i="23"/>
  <c r="D59" i="23" s="1"/>
  <c r="H5" i="23"/>
  <c r="H4" i="23"/>
  <c r="E4" i="23"/>
  <c r="E5" i="23" s="1"/>
  <c r="B4" i="23"/>
  <c r="B5" i="23" s="1"/>
  <c r="H3" i="23"/>
  <c r="E3" i="23"/>
  <c r="B3" i="23"/>
  <c r="H2" i="23"/>
  <c r="E2" i="23"/>
  <c r="B2" i="23"/>
  <c r="H28" i="22"/>
  <c r="H27" i="22"/>
  <c r="H26" i="22"/>
  <c r="I26" i="22" s="1"/>
  <c r="H25" i="22"/>
  <c r="I24" i="22"/>
  <c r="H24" i="22"/>
  <c r="H23" i="22"/>
  <c r="I22" i="22"/>
  <c r="H22" i="22"/>
  <c r="H21" i="22"/>
  <c r="I20" i="22"/>
  <c r="H20" i="22"/>
  <c r="H19" i="22"/>
  <c r="H18" i="22"/>
  <c r="H17" i="22"/>
  <c r="I17" i="22" s="1"/>
  <c r="H16" i="22"/>
  <c r="H15" i="22"/>
  <c r="I14" i="22"/>
  <c r="H14" i="22"/>
  <c r="H13" i="22"/>
  <c r="H12" i="22"/>
  <c r="H11" i="22"/>
  <c r="I11" i="22" s="1"/>
  <c r="H10" i="22"/>
  <c r="H9" i="22"/>
  <c r="I8" i="22"/>
  <c r="H8" i="22"/>
  <c r="H7" i="22"/>
  <c r="I4" i="22" s="1"/>
  <c r="H6" i="22"/>
  <c r="H5" i="22"/>
  <c r="H4" i="22"/>
  <c r="B58" i="21"/>
  <c r="C55" i="21"/>
  <c r="D59" i="21" s="1"/>
  <c r="H5" i="21"/>
  <c r="H4" i="21"/>
  <c r="E4" i="21"/>
  <c r="E5" i="21" s="1"/>
  <c r="B4" i="21"/>
  <c r="H3" i="21"/>
  <c r="E3" i="21"/>
  <c r="B3" i="21"/>
  <c r="B5" i="21" s="1"/>
  <c r="H2" i="21"/>
  <c r="E2" i="21"/>
  <c r="B2" i="21"/>
  <c r="H27" i="20"/>
  <c r="H26" i="20"/>
  <c r="I26" i="20" s="1"/>
  <c r="H25" i="20"/>
  <c r="I24" i="20"/>
  <c r="H24" i="20"/>
  <c r="H23" i="20"/>
  <c r="I22" i="20" s="1"/>
  <c r="H22" i="20"/>
  <c r="H21" i="20"/>
  <c r="H20" i="20"/>
  <c r="I20" i="20" s="1"/>
  <c r="H19" i="20"/>
  <c r="H18" i="20"/>
  <c r="I17" i="20" s="1"/>
  <c r="H17" i="20"/>
  <c r="H16" i="20"/>
  <c r="H15" i="20"/>
  <c r="H14" i="20"/>
  <c r="I14" i="20" s="1"/>
  <c r="H13" i="20"/>
  <c r="H12" i="20"/>
  <c r="I11" i="20" s="1"/>
  <c r="H11" i="20"/>
  <c r="H10" i="20"/>
  <c r="H9" i="20"/>
  <c r="H8" i="20"/>
  <c r="I8" i="20" s="1"/>
  <c r="H7" i="20"/>
  <c r="H6" i="20"/>
  <c r="H5" i="20"/>
  <c r="I4" i="20" s="1"/>
  <c r="H4" i="20"/>
  <c r="H28" i="20" s="1"/>
  <c r="D58" i="19"/>
  <c r="B58" i="19"/>
  <c r="D57" i="19"/>
  <c r="D56" i="19"/>
  <c r="C55" i="19"/>
  <c r="D59" i="19" s="1"/>
  <c r="H5" i="19"/>
  <c r="H4" i="19"/>
  <c r="E4" i="19"/>
  <c r="E5" i="19" s="1"/>
  <c r="B4" i="19"/>
  <c r="B5" i="19" s="1"/>
  <c r="H3" i="19"/>
  <c r="E3" i="19"/>
  <c r="B3" i="19"/>
  <c r="H2" i="19"/>
  <c r="E2" i="19"/>
  <c r="B2" i="19"/>
  <c r="H28" i="18"/>
  <c r="H27" i="18"/>
  <c r="H26" i="18"/>
  <c r="I26" i="18" s="1"/>
  <c r="H25" i="18"/>
  <c r="I24" i="18"/>
  <c r="H24" i="18"/>
  <c r="H23" i="18"/>
  <c r="I22" i="18"/>
  <c r="H22" i="18"/>
  <c r="H21" i="18"/>
  <c r="I20" i="18"/>
  <c r="H20" i="18"/>
  <c r="H19" i="18"/>
  <c r="H18" i="18"/>
  <c r="H17" i="18"/>
  <c r="I17" i="18" s="1"/>
  <c r="H16" i="18"/>
  <c r="H15" i="18"/>
  <c r="I14" i="18"/>
  <c r="H14" i="18"/>
  <c r="H13" i="18"/>
  <c r="H12" i="18"/>
  <c r="H11" i="18"/>
  <c r="I11" i="18" s="1"/>
  <c r="H10" i="18"/>
  <c r="H9" i="18"/>
  <c r="I8" i="18"/>
  <c r="H8" i="18"/>
  <c r="H7" i="18"/>
  <c r="I4" i="18" s="1"/>
  <c r="H6" i="18"/>
  <c r="H5" i="18"/>
  <c r="H4" i="18"/>
  <c r="B58" i="17"/>
  <c r="D58" i="17" s="1"/>
  <c r="D56" i="17"/>
  <c r="C55" i="17"/>
  <c r="D59" i="17" s="1"/>
  <c r="H5" i="17"/>
  <c r="H4" i="17"/>
  <c r="E4" i="17"/>
  <c r="E5" i="17" s="1"/>
  <c r="B4" i="17"/>
  <c r="B5" i="17" s="1"/>
  <c r="H3" i="17"/>
  <c r="E3" i="17"/>
  <c r="B3" i="17"/>
  <c r="H2" i="17"/>
  <c r="E2" i="17"/>
  <c r="B2" i="17"/>
  <c r="H27" i="16"/>
  <c r="H26" i="16"/>
  <c r="I26" i="16" s="1"/>
  <c r="I28" i="16" s="1"/>
  <c r="H25" i="16"/>
  <c r="H24" i="16"/>
  <c r="I24" i="16" s="1"/>
  <c r="H23" i="16"/>
  <c r="I22" i="16"/>
  <c r="H22" i="16"/>
  <c r="H21" i="16"/>
  <c r="I20" i="16"/>
  <c r="H20" i="16"/>
  <c r="H19" i="16"/>
  <c r="H18" i="16"/>
  <c r="H17" i="16"/>
  <c r="I17" i="16" s="1"/>
  <c r="H16" i="16"/>
  <c r="H15" i="16"/>
  <c r="I14" i="16"/>
  <c r="H14" i="16"/>
  <c r="H13" i="16"/>
  <c r="H12" i="16"/>
  <c r="H11" i="16"/>
  <c r="I11" i="16" s="1"/>
  <c r="H10" i="16"/>
  <c r="H9" i="16"/>
  <c r="H28" i="16" s="1"/>
  <c r="I8" i="16"/>
  <c r="H8" i="16"/>
  <c r="H7" i="16"/>
  <c r="H6" i="16"/>
  <c r="H5" i="16"/>
  <c r="I4" i="16"/>
  <c r="H4" i="16"/>
  <c r="B58" i="15"/>
  <c r="D58" i="15" s="1"/>
  <c r="D57" i="15"/>
  <c r="D56" i="15"/>
  <c r="C55" i="15"/>
  <c r="D59" i="15" s="1"/>
  <c r="H4" i="15"/>
  <c r="H5" i="15" s="1"/>
  <c r="E4" i="15"/>
  <c r="E5" i="15" s="1"/>
  <c r="B4" i="15"/>
  <c r="B5" i="15" s="1"/>
  <c r="H3" i="15"/>
  <c r="E3" i="15"/>
  <c r="B3" i="15"/>
  <c r="H2" i="15"/>
  <c r="E2" i="15"/>
  <c r="B2" i="15"/>
  <c r="H27" i="14"/>
  <c r="H26" i="14"/>
  <c r="I26" i="14" s="1"/>
  <c r="I28" i="14" s="1"/>
  <c r="H25" i="14"/>
  <c r="H24" i="14"/>
  <c r="I24" i="14" s="1"/>
  <c r="H23" i="14"/>
  <c r="I22" i="14"/>
  <c r="H22" i="14"/>
  <c r="H21" i="14"/>
  <c r="I20" i="14"/>
  <c r="H20" i="14"/>
  <c r="H19" i="14"/>
  <c r="H18" i="14"/>
  <c r="H17" i="14"/>
  <c r="I17" i="14" s="1"/>
  <c r="H16" i="14"/>
  <c r="H15" i="14"/>
  <c r="I14" i="14"/>
  <c r="H14" i="14"/>
  <c r="H13" i="14"/>
  <c r="H12" i="14"/>
  <c r="H11" i="14"/>
  <c r="I11" i="14" s="1"/>
  <c r="H10" i="14"/>
  <c r="H9" i="14"/>
  <c r="H28" i="14" s="1"/>
  <c r="I8" i="14"/>
  <c r="H8" i="14"/>
  <c r="H7" i="14"/>
  <c r="H6" i="14"/>
  <c r="H5" i="14"/>
  <c r="I4" i="14"/>
  <c r="H4" i="14"/>
  <c r="D58" i="13"/>
  <c r="B58" i="13"/>
  <c r="D57" i="13"/>
  <c r="D56" i="13"/>
  <c r="C55" i="13"/>
  <c r="D59" i="13" s="1"/>
  <c r="H5" i="13"/>
  <c r="H4" i="13"/>
  <c r="E4" i="13"/>
  <c r="E5" i="13" s="1"/>
  <c r="B4" i="13"/>
  <c r="B5" i="13" s="1"/>
  <c r="H3" i="13"/>
  <c r="E3" i="13"/>
  <c r="B3" i="13"/>
  <c r="H2" i="13"/>
  <c r="E2" i="13"/>
  <c r="B2" i="13"/>
  <c r="H28" i="12"/>
  <c r="H27" i="12"/>
  <c r="H26" i="12"/>
  <c r="I26" i="12" s="1"/>
  <c r="H25" i="12"/>
  <c r="I24" i="12"/>
  <c r="H24" i="12"/>
  <c r="H23" i="12"/>
  <c r="I22" i="12"/>
  <c r="H22" i="12"/>
  <c r="H21" i="12"/>
  <c r="I20" i="12"/>
  <c r="H20" i="12"/>
  <c r="H19" i="12"/>
  <c r="H18" i="12"/>
  <c r="H17" i="12"/>
  <c r="I17" i="12" s="1"/>
  <c r="H16" i="12"/>
  <c r="H15" i="12"/>
  <c r="I14" i="12"/>
  <c r="H14" i="12"/>
  <c r="H13" i="12"/>
  <c r="H12" i="12"/>
  <c r="H11" i="12"/>
  <c r="I11" i="12" s="1"/>
  <c r="H10" i="12"/>
  <c r="H9" i="12"/>
  <c r="I8" i="12"/>
  <c r="H8" i="12"/>
  <c r="H7" i="12"/>
  <c r="I4" i="12" s="1"/>
  <c r="H6" i="12"/>
  <c r="H5" i="12"/>
  <c r="H4" i="12"/>
  <c r="B58" i="11"/>
  <c r="D56" i="11"/>
  <c r="C55" i="11"/>
  <c r="D59" i="11" s="1"/>
  <c r="H5" i="11"/>
  <c r="H4" i="11"/>
  <c r="E4" i="11"/>
  <c r="E5" i="11" s="1"/>
  <c r="B4" i="11"/>
  <c r="B5" i="11" s="1"/>
  <c r="H3" i="11"/>
  <c r="E3" i="11"/>
  <c r="B3" i="11"/>
  <c r="H2" i="11"/>
  <c r="E2" i="11"/>
  <c r="B2" i="11"/>
  <c r="H28" i="10"/>
  <c r="H27" i="10"/>
  <c r="H26" i="10"/>
  <c r="I26" i="10" s="1"/>
  <c r="H25" i="10"/>
  <c r="H24" i="10"/>
  <c r="I24" i="10" s="1"/>
  <c r="H23" i="10"/>
  <c r="I22" i="10"/>
  <c r="H22" i="10"/>
  <c r="H21" i="10"/>
  <c r="I20" i="10"/>
  <c r="H20" i="10"/>
  <c r="H19" i="10"/>
  <c r="H18" i="10"/>
  <c r="H17" i="10"/>
  <c r="I17" i="10" s="1"/>
  <c r="H16" i="10"/>
  <c r="H15" i="10"/>
  <c r="I14" i="10"/>
  <c r="H14" i="10"/>
  <c r="H13" i="10"/>
  <c r="H12" i="10"/>
  <c r="H11" i="10"/>
  <c r="I11" i="10" s="1"/>
  <c r="H10" i="10"/>
  <c r="H9" i="10"/>
  <c r="I8" i="10"/>
  <c r="H8" i="10"/>
  <c r="H7" i="10"/>
  <c r="H6" i="10"/>
  <c r="I4" i="10" s="1"/>
  <c r="H5" i="10"/>
  <c r="H4" i="10"/>
  <c r="B58" i="9"/>
  <c r="D58" i="9" s="1"/>
  <c r="C55" i="9"/>
  <c r="D59" i="9" s="1"/>
  <c r="H5" i="9"/>
  <c r="H4" i="9"/>
  <c r="E4" i="9"/>
  <c r="E5" i="9" s="1"/>
  <c r="B4" i="9"/>
  <c r="B5" i="9" s="1"/>
  <c r="H3" i="9"/>
  <c r="E3" i="9"/>
  <c r="B3" i="9"/>
  <c r="H2" i="9"/>
  <c r="E2" i="9"/>
  <c r="B2" i="9"/>
  <c r="H27" i="8"/>
  <c r="H26" i="8"/>
  <c r="I26" i="8" s="1"/>
  <c r="H25" i="8"/>
  <c r="H24" i="8"/>
  <c r="I24" i="8" s="1"/>
  <c r="H23" i="8"/>
  <c r="I22" i="8" s="1"/>
  <c r="H22" i="8"/>
  <c r="H21" i="8"/>
  <c r="I20" i="8"/>
  <c r="H20" i="8"/>
  <c r="H19" i="8"/>
  <c r="H18" i="8"/>
  <c r="I17" i="8" s="1"/>
  <c r="H17" i="8"/>
  <c r="H16" i="8"/>
  <c r="H15" i="8"/>
  <c r="I14" i="8"/>
  <c r="H14" i="8"/>
  <c r="H13" i="8"/>
  <c r="H12" i="8"/>
  <c r="I11" i="8" s="1"/>
  <c r="H11" i="8"/>
  <c r="H10" i="8"/>
  <c r="H9" i="8"/>
  <c r="I8" i="8"/>
  <c r="H8" i="8"/>
  <c r="H7" i="8"/>
  <c r="H6" i="8"/>
  <c r="H5" i="8"/>
  <c r="I4" i="8" s="1"/>
  <c r="H4" i="8"/>
  <c r="H28" i="8" s="1"/>
  <c r="B58" i="7"/>
  <c r="D58" i="7" s="1"/>
  <c r="D56" i="7"/>
  <c r="C55" i="7"/>
  <c r="D59" i="7" s="1"/>
  <c r="H5" i="7"/>
  <c r="H4" i="7"/>
  <c r="E4" i="7"/>
  <c r="E5" i="7" s="1"/>
  <c r="B4" i="7"/>
  <c r="B5" i="7" s="1"/>
  <c r="H3" i="7"/>
  <c r="E3" i="7"/>
  <c r="B3" i="7"/>
  <c r="H2" i="7"/>
  <c r="E2" i="7"/>
  <c r="B2" i="7"/>
  <c r="H27" i="6"/>
  <c r="H26" i="6"/>
  <c r="I26" i="6" s="1"/>
  <c r="H25" i="6"/>
  <c r="H24" i="6"/>
  <c r="I24" i="6" s="1"/>
  <c r="H23" i="6"/>
  <c r="I22" i="6" s="1"/>
  <c r="H22" i="6"/>
  <c r="H21" i="6"/>
  <c r="I20" i="6"/>
  <c r="H20" i="6"/>
  <c r="H19" i="6"/>
  <c r="H18" i="6"/>
  <c r="I17" i="6" s="1"/>
  <c r="H17" i="6"/>
  <c r="H16" i="6"/>
  <c r="H15" i="6"/>
  <c r="I14" i="6"/>
  <c r="H14" i="6"/>
  <c r="H13" i="6"/>
  <c r="H12" i="6"/>
  <c r="I11" i="6" s="1"/>
  <c r="H11" i="6"/>
  <c r="H10" i="6"/>
  <c r="H9" i="6"/>
  <c r="I8" i="6"/>
  <c r="H8" i="6"/>
  <c r="H7" i="6"/>
  <c r="H6" i="6"/>
  <c r="H5" i="6"/>
  <c r="I4" i="6" s="1"/>
  <c r="H4" i="6"/>
  <c r="H28" i="6" s="1"/>
  <c r="D58" i="5"/>
  <c r="B58" i="5"/>
  <c r="D57" i="5"/>
  <c r="D56" i="5"/>
  <c r="C55" i="5"/>
  <c r="D59" i="5" s="1"/>
  <c r="H4" i="5"/>
  <c r="H5" i="5" s="1"/>
  <c r="E4" i="5"/>
  <c r="E5" i="5" s="1"/>
  <c r="B4" i="5"/>
  <c r="B5" i="5" s="1"/>
  <c r="H3" i="5"/>
  <c r="E3" i="5"/>
  <c r="B3" i="5"/>
  <c r="H2" i="5"/>
  <c r="E2" i="5"/>
  <c r="B2" i="5"/>
  <c r="H27" i="4"/>
  <c r="H26" i="4"/>
  <c r="I26" i="4" s="1"/>
  <c r="H25" i="4"/>
  <c r="I24" i="4"/>
  <c r="H24" i="4"/>
  <c r="H23" i="4"/>
  <c r="I22" i="4" s="1"/>
  <c r="H22" i="4"/>
  <c r="H21" i="4"/>
  <c r="H20" i="4"/>
  <c r="I20" i="4" s="1"/>
  <c r="H19" i="4"/>
  <c r="H18" i="4"/>
  <c r="I17" i="4" s="1"/>
  <c r="H17" i="4"/>
  <c r="H16" i="4"/>
  <c r="H15" i="4"/>
  <c r="H14" i="4"/>
  <c r="I14" i="4" s="1"/>
  <c r="H13" i="4"/>
  <c r="H12" i="4"/>
  <c r="I11" i="4" s="1"/>
  <c r="H11" i="4"/>
  <c r="H10" i="4"/>
  <c r="H9" i="4"/>
  <c r="H8" i="4"/>
  <c r="I8" i="4" s="1"/>
  <c r="H7" i="4"/>
  <c r="H6" i="4"/>
  <c r="H5" i="4"/>
  <c r="I4" i="4" s="1"/>
  <c r="H4" i="4"/>
  <c r="H28" i="4" s="1"/>
  <c r="D55" i="29" l="1"/>
  <c r="D55" i="27"/>
  <c r="I28" i="26"/>
  <c r="D55" i="25"/>
  <c r="D57" i="25"/>
  <c r="D55" i="23"/>
  <c r="D57" i="23"/>
  <c r="I28" i="22"/>
  <c r="D56" i="21"/>
  <c r="D57" i="21"/>
  <c r="D55" i="21"/>
  <c r="D58" i="21"/>
  <c r="I28" i="20"/>
  <c r="D55" i="19"/>
  <c r="I28" i="18"/>
  <c r="D55" i="17"/>
  <c r="D57" i="17"/>
  <c r="D55" i="15"/>
  <c r="D55" i="13"/>
  <c r="I28" i="12"/>
  <c r="D55" i="11"/>
  <c r="D57" i="11"/>
  <c r="D58" i="11"/>
  <c r="I28" i="10"/>
  <c r="D55" i="9"/>
  <c r="D57" i="9"/>
  <c r="D56" i="9"/>
  <c r="I28" i="8"/>
  <c r="D55" i="7"/>
  <c r="D57" i="7"/>
  <c r="I28" i="6"/>
  <c r="D55" i="5"/>
  <c r="I28" i="4"/>
</calcChain>
</file>

<file path=xl/sharedStrings.xml><?xml version="1.0" encoding="utf-8"?>
<sst xmlns="http://schemas.openxmlformats.org/spreadsheetml/2006/main" count="897" uniqueCount="68">
  <si>
    <t>Main Categories</t>
  </si>
  <si>
    <t>Sub Categories</t>
  </si>
  <si>
    <t>Weighted Items</t>
  </si>
  <si>
    <t>Score</t>
  </si>
  <si>
    <t>Weight</t>
  </si>
  <si>
    <t>Total</t>
  </si>
  <si>
    <t>Weighed Totals</t>
  </si>
  <si>
    <t>Site</t>
  </si>
  <si>
    <t>Current Events</t>
  </si>
  <si>
    <t>Business</t>
  </si>
  <si>
    <t>Education</t>
  </si>
  <si>
    <t>Government</t>
  </si>
  <si>
    <t>Enviornment</t>
  </si>
  <si>
    <t>Longetivity</t>
  </si>
  <si>
    <t>Amount of Content</t>
  </si>
  <si>
    <t>Enables other Projects</t>
  </si>
  <si>
    <t>Expandable</t>
  </si>
  <si>
    <t>Community Development</t>
    <phoneticPr fontId="0" type="noConversion"/>
  </si>
  <si>
    <t>Transit</t>
  </si>
  <si>
    <t>Town Upkeep</t>
  </si>
  <si>
    <t>University</t>
  </si>
  <si>
    <t>Cost</t>
  </si>
  <si>
    <t>Tuition</t>
  </si>
  <si>
    <t>Investment</t>
  </si>
  <si>
    <t>Sponsor</t>
  </si>
  <si>
    <t>Image</t>
  </si>
  <si>
    <t>Humanitarian</t>
  </si>
  <si>
    <t>Cutting Edge</t>
  </si>
  <si>
    <t>Green</t>
  </si>
  <si>
    <t>Sustainability</t>
  </si>
  <si>
    <t>Renewability</t>
  </si>
  <si>
    <t>Efficiency</t>
  </si>
  <si>
    <t>Student</t>
  </si>
  <si>
    <t>Group Dynamics</t>
  </si>
  <si>
    <t>Diversity</t>
  </si>
  <si>
    <t>Organization</t>
  </si>
  <si>
    <t>Community Involvement</t>
  </si>
  <si>
    <t>Gov/People</t>
  </si>
  <si>
    <t>Non-WPI Interaction</t>
  </si>
  <si>
    <t>Skill Development + Presence</t>
  </si>
  <si>
    <t>Educational Value</t>
  </si>
  <si>
    <t>Qual + Quant of Data</t>
  </si>
  <si>
    <t>Project Title:</t>
  </si>
  <si>
    <t>Additional Town Revenue</t>
    <phoneticPr fontId="0" type="noConversion"/>
  </si>
  <si>
    <t>Total Score:</t>
  </si>
  <si>
    <t>Value</t>
  </si>
  <si>
    <t>Skill Development</t>
  </si>
  <si>
    <t>Longevity</t>
  </si>
  <si>
    <t>Community Development</t>
  </si>
  <si>
    <t>Chart Titles</t>
  </si>
  <si>
    <t xml:space="preserve">Site: </t>
  </si>
  <si>
    <t xml:space="preserve">University: </t>
  </si>
  <si>
    <t xml:space="preserve">Student: </t>
  </si>
  <si>
    <t xml:space="preserve">Totals: </t>
  </si>
  <si>
    <t>Enhancing Boating Docks</t>
  </si>
  <si>
    <t>Building Space Issues</t>
    <phoneticPr fontId="0" type="noConversion"/>
  </si>
  <si>
    <t>Light Pollution</t>
    <phoneticPr fontId="0" type="noConversion"/>
  </si>
  <si>
    <t>Observations of Acadia</t>
    <phoneticPr fontId="0" type="noConversion"/>
  </si>
  <si>
    <t>Updating Libraries and Museums</t>
    <phoneticPr fontId="0" type="noConversion"/>
  </si>
  <si>
    <t>Community Development</t>
    <phoneticPr fontId="0" type="noConversion"/>
  </si>
  <si>
    <t>Shoreline Quality</t>
    <phoneticPr fontId="0" type="noConversion"/>
  </si>
  <si>
    <t>Sound Design Continued</t>
    <phoneticPr fontId="0" type="noConversion"/>
  </si>
  <si>
    <t>Storm Drain Upgrades</t>
    <phoneticPr fontId="0" type="noConversion"/>
  </si>
  <si>
    <t>Traffic and Parking Issues</t>
    <phoneticPr fontId="0" type="noConversion"/>
  </si>
  <si>
    <t>Trail View Continued</t>
    <phoneticPr fontId="0" type="noConversion"/>
  </si>
  <si>
    <t>Community Dev</t>
  </si>
  <si>
    <t>Water Quality</t>
  </si>
  <si>
    <t>Hello World!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</si>
</sst>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1" fillId="0" borderId="0" xfId="1">
      <alignment vertical="center"/>
    </xf>
    <xf numFmtId="0" fontId="1" fillId="0" borderId="1" xfId="1" applyNumberFormat="1" applyFont="1" applyFill="1" applyBorder="1" applyAlignment="1">
      <alignment wrapText="1"/>
    </xf>
    <xf numFmtId="0" fontId="1" fillId="0" borderId="2" xfId="1" applyNumberFormat="1" applyFont="1" applyFill="1" applyBorder="1" applyAlignment="1">
      <alignment wrapText="1"/>
    </xf>
    <xf numFmtId="0" fontId="2" fillId="0" borderId="3" xfId="1" applyNumberFormat="1" applyFont="1" applyFill="1" applyBorder="1" applyAlignment="1"/>
    <xf numFmtId="0" fontId="2" fillId="0" borderId="4" xfId="1" applyNumberFormat="1" applyFont="1" applyFill="1" applyBorder="1" applyAlignment="1"/>
    <xf numFmtId="0" fontId="3" fillId="0" borderId="4" xfId="1" applyNumberFormat="1" applyFont="1" applyFill="1" applyBorder="1" applyAlignment="1"/>
    <xf numFmtId="0" fontId="2" fillId="0" borderId="5" xfId="1" applyNumberFormat="1" applyFont="1" applyFill="1" applyBorder="1" applyAlignment="1"/>
    <xf numFmtId="0" fontId="1" fillId="0" borderId="6" xfId="1" applyNumberFormat="1" applyFont="1" applyFill="1" applyBorder="1" applyAlignment="1">
      <alignment wrapText="1"/>
    </xf>
    <xf numFmtId="0" fontId="2" fillId="0" borderId="7" xfId="1" applyNumberFormat="1" applyFont="1" applyFill="1" applyBorder="1" applyAlignment="1"/>
    <xf numFmtId="0" fontId="2" fillId="0" borderId="8" xfId="1" applyNumberFormat="1" applyFont="1" applyFill="1" applyBorder="1" applyAlignment="1"/>
    <xf numFmtId="0" fontId="2" fillId="0" borderId="9" xfId="1" applyNumberFormat="1" applyFont="1" applyFill="1" applyBorder="1" applyAlignment="1"/>
    <xf numFmtId="0" fontId="2" fillId="0" borderId="10" xfId="1" applyNumberFormat="1" applyFont="1" applyFill="1" applyBorder="1" applyAlignment="1"/>
    <xf numFmtId="0" fontId="2" fillId="0" borderId="11" xfId="1" applyNumberFormat="1" applyFont="1" applyFill="1" applyBorder="1" applyAlignment="1"/>
    <xf numFmtId="0" fontId="2" fillId="0" borderId="12" xfId="1" applyNumberFormat="1" applyFont="1" applyFill="1" applyBorder="1" applyAlignment="1"/>
    <xf numFmtId="0" fontId="2" fillId="0" borderId="2" xfId="1" applyNumberFormat="1" applyFont="1" applyFill="1" applyBorder="1" applyAlignment="1"/>
    <xf numFmtId="0" fontId="1" fillId="0" borderId="11" xfId="1" applyNumberFormat="1" applyFont="1" applyFill="1" applyBorder="1" applyAlignment="1">
      <alignment wrapText="1"/>
    </xf>
    <xf numFmtId="0" fontId="2" fillId="0" borderId="0" xfId="1" applyNumberFormat="1" applyFont="1" applyFill="1" applyAlignment="1"/>
    <xf numFmtId="0" fontId="2" fillId="0" borderId="13" xfId="1" applyNumberFormat="1" applyFont="1" applyFill="1" applyBorder="1" applyAlignment="1"/>
    <xf numFmtId="0" fontId="2" fillId="0" borderId="1" xfId="1" applyNumberFormat="1" applyFont="1" applyFill="1" applyBorder="1" applyAlignment="1"/>
    <xf numFmtId="0" fontId="2" fillId="0" borderId="14" xfId="1" applyNumberFormat="1" applyFont="1" applyFill="1" applyBorder="1" applyAlignment="1"/>
    <xf numFmtId="0" fontId="2" fillId="0" borderId="15" xfId="1" applyNumberFormat="1" applyFont="1" applyFill="1" applyBorder="1" applyAlignment="1"/>
    <xf numFmtId="0" fontId="1" fillId="0" borderId="15" xfId="1" applyNumberFormat="1" applyFont="1" applyFill="1" applyBorder="1" applyAlignment="1">
      <alignment wrapText="1"/>
    </xf>
    <xf numFmtId="0" fontId="4" fillId="0" borderId="4" xfId="1" applyNumberFormat="1" applyFont="1" applyFill="1" applyBorder="1" applyAlignment="1"/>
    <xf numFmtId="0" fontId="2" fillId="0" borderId="4" xfId="1" applyNumberFormat="1" applyFont="1" applyFill="1" applyBorder="1" applyAlignment="1">
      <alignment horizontal="right"/>
    </xf>
    <xf numFmtId="0" fontId="1" fillId="0" borderId="0" xfId="1" applyNumberFormat="1" applyFont="1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'Project Summary'!$D$59</c:f>
          <c:strCache>
            <c:ptCount val="1"/>
            <c:pt idx="0">
              <c:v>Totals: 
Hello World!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('Project Summary'!$A$1,'Project Summary'!$D$1,'Project Summary'!$G$1)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('Project Summary'!$B$5,'Project Summary'!$E$5,'Project Summary'!$H$5)</c:f>
              <c:numCache>
                <c:formatCode>General</c:formatCode>
                <c:ptCount val="3"/>
                <c:pt idx="0">
                  <c:v>1875</c:v>
                </c:pt>
                <c:pt idx="1">
                  <c:v>1875</c:v>
                </c:pt>
                <c:pt idx="2">
                  <c:v>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84928"/>
        <c:axId val="139086464"/>
      </c:barChart>
      <c:catAx>
        <c:axId val="139084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086464"/>
        <c:crosses val="autoZero"/>
        <c:auto val="1"/>
        <c:lblAlgn val="ctr"/>
        <c:lblOffset val="100"/>
        <c:noMultiLvlLbl val="0"/>
      </c:catAx>
      <c:valAx>
        <c:axId val="139086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9084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'Town Revenue Graphs'!$D$56</c:f>
          <c:strCache>
            <c:ptCount val="1"/>
            <c:pt idx="0">
              <c:v>University: 
Additional Town Revenue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('Town Revenue Graphs'!$D$2,'Town Revenue Graphs'!$D$3,'Town Revenue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('Town Revenue Graphs'!$E$2,'Town Revenue Graphs'!$E$3,'Town Revenue Graphs'!$E$4)</c:f>
              <c:numCache>
                <c:formatCode>General</c:formatCode>
                <c:ptCount val="3"/>
                <c:pt idx="0">
                  <c:v>710</c:v>
                </c:pt>
                <c:pt idx="1">
                  <c:v>657.75</c:v>
                </c:pt>
                <c:pt idx="2">
                  <c:v>630.625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87488"/>
        <c:axId val="113889280"/>
      </c:barChart>
      <c:catAx>
        <c:axId val="113887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889280"/>
        <c:crosses val="autoZero"/>
        <c:auto val="1"/>
        <c:lblAlgn val="ctr"/>
        <c:lblOffset val="100"/>
        <c:noMultiLvlLbl val="0"/>
      </c:catAx>
      <c:valAx>
        <c:axId val="113889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3887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'Town Revenue Graphs'!$D$57</c:f>
          <c:strCache>
            <c:ptCount val="1"/>
            <c:pt idx="0">
              <c:v>Student: 
Additional Town Revenue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('Town Revenue Graphs'!$G$2,'Town Revenue Graphs'!$G$3,'Town Revenue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('Town Revenue Graphs'!$H$2,'Town Revenue Graphs'!$H$3,'Town Revenue Graphs'!$H$4)</c:f>
              <c:numCache>
                <c:formatCode>General</c:formatCode>
                <c:ptCount val="3"/>
                <c:pt idx="0">
                  <c:v>990</c:v>
                </c:pt>
                <c:pt idx="1">
                  <c:v>941.25</c:v>
                </c:pt>
                <c:pt idx="2">
                  <c:v>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23584"/>
        <c:axId val="113925120"/>
      </c:barChart>
      <c:catAx>
        <c:axId val="113923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925120"/>
        <c:crosses val="autoZero"/>
        <c:auto val="1"/>
        <c:lblAlgn val="ctr"/>
        <c:lblOffset val="100"/>
        <c:noMultiLvlLbl val="0"/>
      </c:catAx>
      <c:valAx>
        <c:axId val="113925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3923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'Town Revenue Graphs'!$C$55</c:f>
          <c:strCache>
            <c:ptCount val="1"/>
            <c:pt idx="0">
              <c:v>Additional Town Revenue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('Town Revenue Graphs'!$B$2,'Town Revenue Graphs'!$E$2,'Town Revenue Graphs'!$H$2)</c:f>
              <c:numCache>
                <c:formatCode>General</c:formatCode>
                <c:ptCount val="3"/>
                <c:pt idx="0">
                  <c:v>796.875</c:v>
                </c:pt>
                <c:pt idx="1">
                  <c:v>710</c:v>
                </c:pt>
                <c:pt idx="2">
                  <c:v>990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('Town Revenue Graphs'!$B$3,'Town Revenue Graphs'!$E$3,'Town Revenue Graphs'!$H$3)</c:f>
              <c:numCache>
                <c:formatCode>General</c:formatCode>
                <c:ptCount val="3"/>
                <c:pt idx="0">
                  <c:v>636</c:v>
                </c:pt>
                <c:pt idx="1">
                  <c:v>657.75</c:v>
                </c:pt>
                <c:pt idx="2">
                  <c:v>941.25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('Town Revenue Graphs'!$B$4,'Town Revenue Graphs'!$E$4,'Town Revenue Graphs'!$H$4)</c:f>
              <c:numCache>
                <c:formatCode>General</c:formatCode>
                <c:ptCount val="3"/>
                <c:pt idx="0">
                  <c:v>466</c:v>
                </c:pt>
                <c:pt idx="1">
                  <c:v>630.625</c:v>
                </c:pt>
                <c:pt idx="2">
                  <c:v>879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6910464"/>
        <c:axId val="126912000"/>
      </c:barChart>
      <c:catAx>
        <c:axId val="12691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912000"/>
        <c:crosses val="autoZero"/>
        <c:auto val="1"/>
        <c:lblAlgn val="ctr"/>
        <c:lblOffset val="100"/>
        <c:noMultiLvlLbl val="0"/>
      </c:catAx>
      <c:valAx>
        <c:axId val="12691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91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'Boating Docks Graphs'!$D$59</c:f>
          <c:strCache>
            <c:ptCount val="1"/>
            <c:pt idx="0">
              <c:v>Totals: 
Enhancing Boating Docks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('Boating Docks Graphs'!$A$1,'Boating Docks Graphs'!$D$1,'Boating Docks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('Boating Docks Graphs'!$B$5,'Boating Docks Graphs'!$E$5,'Boating Docks Graphs'!$H$5)</c:f>
              <c:numCache>
                <c:formatCode>General</c:formatCode>
                <c:ptCount val="3"/>
                <c:pt idx="0">
                  <c:v>2068</c:v>
                </c:pt>
                <c:pt idx="1">
                  <c:v>2167.5</c:v>
                </c:pt>
                <c:pt idx="2">
                  <c:v>2397.5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91424"/>
        <c:axId val="73192960"/>
      </c:barChart>
      <c:catAx>
        <c:axId val="73191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73192960"/>
        <c:crosses val="autoZero"/>
        <c:auto val="1"/>
        <c:lblAlgn val="ctr"/>
        <c:lblOffset val="100"/>
        <c:noMultiLvlLbl val="0"/>
      </c:catAx>
      <c:valAx>
        <c:axId val="73192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191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'Boating Docks Graphs'!$D$58</c:f>
          <c:strCache>
            <c:ptCount val="1"/>
            <c:pt idx="0">
              <c:v>Overall Score: Enhancing Boating Docks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'Boating Docks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'Boating Docks Graphs'!$B$5</c:f>
              <c:numCache>
                <c:formatCode>General</c:formatCode>
                <c:ptCount val="1"/>
                <c:pt idx="0">
                  <c:v>2068</c:v>
                </c:pt>
              </c:numCache>
            </c:numRef>
          </c:val>
        </c:ser>
        <c:ser>
          <c:idx val="1"/>
          <c:order val="1"/>
          <c:tx>
            <c:strRef>
              <c:f>'Boating Docks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'Boating Docks Graphs'!$E$5</c:f>
              <c:numCache>
                <c:formatCode>General</c:formatCode>
                <c:ptCount val="1"/>
                <c:pt idx="0">
                  <c:v>2167.5</c:v>
                </c:pt>
              </c:numCache>
            </c:numRef>
          </c:val>
        </c:ser>
        <c:ser>
          <c:idx val="2"/>
          <c:order val="2"/>
          <c:tx>
            <c:strRef>
              <c:f>'Boating Docks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'Boating Docks Graphs'!$H$5</c:f>
              <c:numCache>
                <c:formatCode>General</c:formatCode>
                <c:ptCount val="1"/>
                <c:pt idx="0">
                  <c:v>2397.5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1146624"/>
        <c:axId val="81148160"/>
      </c:barChart>
      <c:catAx>
        <c:axId val="81146624"/>
        <c:scaling>
          <c:orientation val="minMax"/>
        </c:scaling>
        <c:delete val="1"/>
        <c:axPos val="l"/>
        <c:majorTickMark val="none"/>
        <c:minorTickMark val="none"/>
        <c:tickLblPos val="nextTo"/>
        <c:crossAx val="81148160"/>
        <c:crosses val="autoZero"/>
        <c:auto val="1"/>
        <c:lblAlgn val="ctr"/>
        <c:lblOffset val="100"/>
        <c:noMultiLvlLbl val="0"/>
      </c:catAx>
      <c:valAx>
        <c:axId val="81148160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1146624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'Boating Docks Graphs'!$D$55</c:f>
          <c:strCache>
            <c:ptCount val="1"/>
            <c:pt idx="0">
              <c:v>Site: 
Enhancing Boating Docks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('Boating Docks Graphs'!$A$2,'Boating Docks Graphs'!$A$3,'Boating Docks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('Boating Docks Graphs'!$B$2,'Boating Docks Graphs'!$B$3,'Boating Docks Graphs'!$B$4)</c:f>
              <c:numCache>
                <c:formatCode>General</c:formatCode>
                <c:ptCount val="3"/>
                <c:pt idx="0">
                  <c:v>732.5</c:v>
                </c:pt>
                <c:pt idx="1">
                  <c:v>729</c:v>
                </c:pt>
                <c:pt idx="2">
                  <c:v>606.5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60832"/>
        <c:axId val="81195392"/>
      </c:barChart>
      <c:catAx>
        <c:axId val="81160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1195392"/>
        <c:crosses val="autoZero"/>
        <c:auto val="1"/>
        <c:lblAlgn val="ctr"/>
        <c:lblOffset val="100"/>
        <c:noMultiLvlLbl val="0"/>
      </c:catAx>
      <c:valAx>
        <c:axId val="81195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160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'Boating Docks Graphs'!$D$56</c:f>
          <c:strCache>
            <c:ptCount val="1"/>
            <c:pt idx="0">
              <c:v>University: 
Enhancing Boating Docks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('Boating Docks Graphs'!$D$2,'Boating Docks Graphs'!$D$3,'Boating Docks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('Boating Docks Graphs'!$E$2,'Boating Docks Graphs'!$E$3,'Boating Docks Graphs'!$E$4)</c:f>
              <c:numCache>
                <c:formatCode>General</c:formatCode>
                <c:ptCount val="3"/>
                <c:pt idx="0">
                  <c:v>695</c:v>
                </c:pt>
                <c:pt idx="1">
                  <c:v>791.25</c:v>
                </c:pt>
                <c:pt idx="2">
                  <c:v>681.25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33408"/>
        <c:axId val="81234944"/>
      </c:barChart>
      <c:catAx>
        <c:axId val="81233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1234944"/>
        <c:crosses val="autoZero"/>
        <c:auto val="1"/>
        <c:lblAlgn val="ctr"/>
        <c:lblOffset val="100"/>
        <c:noMultiLvlLbl val="0"/>
      </c:catAx>
      <c:valAx>
        <c:axId val="81234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2334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'Boating Docks Graphs'!$D$57</c:f>
          <c:strCache>
            <c:ptCount val="1"/>
            <c:pt idx="0">
              <c:v>Student: 
Enhancing Boating Docks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('Boating Docks Graphs'!$G$2,'Boating Docks Graphs'!$G$3,'Boating Docks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('Boating Docks Graphs'!$H$2,'Boating Docks Graphs'!$H$3,'Boating Docks Graphs'!$H$4)</c:f>
              <c:numCache>
                <c:formatCode>General</c:formatCode>
                <c:ptCount val="3"/>
                <c:pt idx="0">
                  <c:v>810</c:v>
                </c:pt>
                <c:pt idx="1">
                  <c:v>737.5</c:v>
                </c:pt>
                <c:pt idx="2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65024"/>
        <c:axId val="81266560"/>
      </c:barChart>
      <c:catAx>
        <c:axId val="81265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1266560"/>
        <c:crosses val="autoZero"/>
        <c:auto val="1"/>
        <c:lblAlgn val="ctr"/>
        <c:lblOffset val="100"/>
        <c:noMultiLvlLbl val="0"/>
      </c:catAx>
      <c:valAx>
        <c:axId val="81266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2650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'Boating Docks Graphs'!$C$55</c:f>
          <c:strCache>
            <c:ptCount val="1"/>
            <c:pt idx="0">
              <c:v>Enhancing Boating Docks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('Boating Docks Graphs'!$B$2,'Boating Docks Graphs'!$E$2,'Boating Docks Graphs'!$H$2)</c:f>
              <c:numCache>
                <c:formatCode>General</c:formatCode>
                <c:ptCount val="3"/>
                <c:pt idx="0">
                  <c:v>732.5</c:v>
                </c:pt>
                <c:pt idx="1">
                  <c:v>695</c:v>
                </c:pt>
                <c:pt idx="2">
                  <c:v>810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('Boating Docks Graphs'!$B$3,'Boating Docks Graphs'!$E$3,'Boating Docks Graphs'!$H$3)</c:f>
              <c:numCache>
                <c:formatCode>General</c:formatCode>
                <c:ptCount val="3"/>
                <c:pt idx="0">
                  <c:v>729</c:v>
                </c:pt>
                <c:pt idx="1">
                  <c:v>791.25</c:v>
                </c:pt>
                <c:pt idx="2">
                  <c:v>737.5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('Boating Docks Graphs'!$B$4,'Boating Docks Graphs'!$E$4,'Boating Docks Graphs'!$H$4)</c:f>
              <c:numCache>
                <c:formatCode>General</c:formatCode>
                <c:ptCount val="3"/>
                <c:pt idx="0">
                  <c:v>606.5</c:v>
                </c:pt>
                <c:pt idx="1">
                  <c:v>681.25</c:v>
                </c:pt>
                <c:pt idx="2">
                  <c:v>850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748096"/>
        <c:axId val="100724736"/>
      </c:barChart>
      <c:catAx>
        <c:axId val="9974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724736"/>
        <c:crosses val="autoZero"/>
        <c:auto val="1"/>
        <c:lblAlgn val="ctr"/>
        <c:lblOffset val="100"/>
        <c:noMultiLvlLbl val="0"/>
      </c:catAx>
      <c:valAx>
        <c:axId val="10072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4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'Space Issues Graphs'!$D$59</c:f>
          <c:strCache>
            <c:ptCount val="1"/>
            <c:pt idx="0">
              <c:v>Totals: 
Building Space Issues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('Space Issues Graphs'!$A$1,'Space Issues Graphs'!$D$1,'Space Issues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('Space Issues Graphs'!$B$5,'Space Issues Graphs'!$E$5,'Space Issues Graphs'!$H$5)</c:f>
              <c:numCache>
                <c:formatCode>General</c:formatCode>
                <c:ptCount val="3"/>
                <c:pt idx="0">
                  <c:v>2067.75</c:v>
                </c:pt>
                <c:pt idx="1">
                  <c:v>2167.5</c:v>
                </c:pt>
                <c:pt idx="2">
                  <c:v>2397.5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81056"/>
        <c:axId val="71182592"/>
      </c:barChart>
      <c:catAx>
        <c:axId val="71181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71182592"/>
        <c:crosses val="autoZero"/>
        <c:auto val="1"/>
        <c:lblAlgn val="ctr"/>
        <c:lblOffset val="100"/>
        <c:noMultiLvlLbl val="0"/>
      </c:catAx>
      <c:valAx>
        <c:axId val="71182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1181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'Project Summary'!$D$58</c:f>
          <c:strCache>
            <c:ptCount val="1"/>
            <c:pt idx="0">
              <c:v>Overall Score: Hello World!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'Project Summary'!$A$1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'Project Summary'!$B$5</c:f>
              <c:numCache>
                <c:formatCode>General</c:formatCode>
                <c:ptCount val="1"/>
                <c:pt idx="0">
                  <c:v>1875</c:v>
                </c:pt>
              </c:numCache>
            </c:numRef>
          </c:val>
        </c:ser>
        <c:ser>
          <c:idx val="1"/>
          <c:order val="1"/>
          <c:tx>
            <c:strRef>
              <c:f>'Project Summary'!$D$1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'Project Summary'!$E$5</c:f>
              <c:numCache>
                <c:formatCode>General</c:formatCode>
                <c:ptCount val="1"/>
                <c:pt idx="0">
                  <c:v>1875</c:v>
                </c:pt>
              </c:numCache>
            </c:numRef>
          </c:val>
        </c:ser>
        <c:ser>
          <c:idx val="2"/>
          <c:order val="2"/>
          <c:tx>
            <c:strRef>
              <c:f>'Project Summary'!$G$1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'Project Summary'!$H$5</c:f>
              <c:numCache>
                <c:formatCode>General</c:formatCode>
                <c:ptCount val="1"/>
                <c:pt idx="0">
                  <c:v>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9151232"/>
        <c:axId val="139152768"/>
      </c:barChart>
      <c:catAx>
        <c:axId val="139151232"/>
        <c:scaling>
          <c:orientation val="minMax"/>
        </c:scaling>
        <c:delete val="1"/>
        <c:axPos val="l"/>
        <c:majorTickMark val="none"/>
        <c:minorTickMark val="none"/>
        <c:tickLblPos val="nextTo"/>
        <c:crossAx val="139152768"/>
        <c:crosses val="autoZero"/>
        <c:auto val="1"/>
        <c:lblAlgn val="ctr"/>
        <c:lblOffset val="100"/>
        <c:noMultiLvlLbl val="0"/>
      </c:catAx>
      <c:valAx>
        <c:axId val="139152768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9151232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'Space Issues Graphs'!$D$58</c:f>
          <c:strCache>
            <c:ptCount val="1"/>
            <c:pt idx="0">
              <c:v>Overall Score: Building Space Issues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'Space Issues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'Space Issues Graphs'!$B$5</c:f>
              <c:numCache>
                <c:formatCode>General</c:formatCode>
                <c:ptCount val="1"/>
                <c:pt idx="0">
                  <c:v>2067.75</c:v>
                </c:pt>
              </c:numCache>
            </c:numRef>
          </c:val>
        </c:ser>
        <c:ser>
          <c:idx val="1"/>
          <c:order val="1"/>
          <c:tx>
            <c:strRef>
              <c:f>'Space Issues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'Space Issues Graphs'!$E$5</c:f>
              <c:numCache>
                <c:formatCode>General</c:formatCode>
                <c:ptCount val="1"/>
                <c:pt idx="0">
                  <c:v>2167.5</c:v>
                </c:pt>
              </c:numCache>
            </c:numRef>
          </c:val>
        </c:ser>
        <c:ser>
          <c:idx val="2"/>
          <c:order val="2"/>
          <c:tx>
            <c:strRef>
              <c:f>'Space Issues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'Space Issues Graphs'!$H$5</c:f>
              <c:numCache>
                <c:formatCode>General</c:formatCode>
                <c:ptCount val="1"/>
                <c:pt idx="0">
                  <c:v>2397.5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1313664"/>
        <c:axId val="71368704"/>
      </c:barChart>
      <c:catAx>
        <c:axId val="71313664"/>
        <c:scaling>
          <c:orientation val="minMax"/>
        </c:scaling>
        <c:delete val="1"/>
        <c:axPos val="l"/>
        <c:majorTickMark val="none"/>
        <c:minorTickMark val="none"/>
        <c:tickLblPos val="nextTo"/>
        <c:crossAx val="71368704"/>
        <c:crosses val="autoZero"/>
        <c:auto val="1"/>
        <c:lblAlgn val="ctr"/>
        <c:lblOffset val="100"/>
        <c:noMultiLvlLbl val="0"/>
      </c:catAx>
      <c:valAx>
        <c:axId val="71368704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71313664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'Space Issues Graphs'!$D$55</c:f>
          <c:strCache>
            <c:ptCount val="1"/>
            <c:pt idx="0">
              <c:v>Site: 
Building Space Issues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('Space Issues Graphs'!$A$2,'Space Issues Graphs'!$A$3,'Space Issues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('Space Issues Graphs'!$B$2,'Space Issues Graphs'!$B$3,'Space Issues Graphs'!$B$4)</c:f>
              <c:numCache>
                <c:formatCode>General</c:formatCode>
                <c:ptCount val="3"/>
                <c:pt idx="0">
                  <c:v>726.25</c:v>
                </c:pt>
                <c:pt idx="1">
                  <c:v>810</c:v>
                </c:pt>
                <c:pt idx="2">
                  <c:v>531.5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80352"/>
        <c:axId val="71410816"/>
      </c:barChart>
      <c:catAx>
        <c:axId val="71380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71410816"/>
        <c:crosses val="autoZero"/>
        <c:auto val="1"/>
        <c:lblAlgn val="ctr"/>
        <c:lblOffset val="100"/>
        <c:noMultiLvlLbl val="0"/>
      </c:catAx>
      <c:valAx>
        <c:axId val="714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1380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'Space Issues Graphs'!$D$56</c:f>
          <c:strCache>
            <c:ptCount val="1"/>
            <c:pt idx="0">
              <c:v>University: 
Building Space Issues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('Space Issues Graphs'!$D$2,'Space Issues Graphs'!$D$3,'Space Issues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('Space Issues Graphs'!$E$2,'Space Issues Graphs'!$E$3,'Space Issues Graphs'!$E$4)</c:f>
              <c:numCache>
                <c:formatCode>General</c:formatCode>
                <c:ptCount val="3"/>
                <c:pt idx="0">
                  <c:v>695</c:v>
                </c:pt>
                <c:pt idx="1">
                  <c:v>791.25</c:v>
                </c:pt>
                <c:pt idx="2">
                  <c:v>681.25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22560"/>
        <c:axId val="71659520"/>
      </c:barChart>
      <c:catAx>
        <c:axId val="71522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71659520"/>
        <c:crosses val="autoZero"/>
        <c:auto val="1"/>
        <c:lblAlgn val="ctr"/>
        <c:lblOffset val="100"/>
        <c:noMultiLvlLbl val="0"/>
      </c:catAx>
      <c:valAx>
        <c:axId val="71659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1522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'Space Issues Graphs'!$D$57</c:f>
          <c:strCache>
            <c:ptCount val="1"/>
            <c:pt idx="0">
              <c:v>Student: 
Building Space Issues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('Space Issues Graphs'!$G$2,'Space Issues Graphs'!$G$3,'Space Issues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('Space Issues Graphs'!$H$2,'Space Issues Graphs'!$H$3,'Space Issues Graphs'!$H$4)</c:f>
              <c:numCache>
                <c:formatCode>General</c:formatCode>
                <c:ptCount val="3"/>
                <c:pt idx="0">
                  <c:v>810</c:v>
                </c:pt>
                <c:pt idx="1">
                  <c:v>737.5</c:v>
                </c:pt>
                <c:pt idx="2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63488"/>
        <c:axId val="72465024"/>
      </c:barChart>
      <c:catAx>
        <c:axId val="72463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72465024"/>
        <c:crosses val="autoZero"/>
        <c:auto val="1"/>
        <c:lblAlgn val="ctr"/>
        <c:lblOffset val="100"/>
        <c:noMultiLvlLbl val="0"/>
      </c:catAx>
      <c:valAx>
        <c:axId val="72465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463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'Space Issues Graphs'!$C$55</c:f>
          <c:strCache>
            <c:ptCount val="1"/>
            <c:pt idx="0">
              <c:v>Building Space Issues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('Space Issues Graphs'!$B$2,'Space Issues Graphs'!$E$2,'Space Issues Graphs'!$H$2)</c:f>
              <c:numCache>
                <c:formatCode>General</c:formatCode>
                <c:ptCount val="3"/>
                <c:pt idx="0">
                  <c:v>726.25</c:v>
                </c:pt>
                <c:pt idx="1">
                  <c:v>695</c:v>
                </c:pt>
                <c:pt idx="2">
                  <c:v>810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('Space Issues Graphs'!$B$3,'Space Issues Graphs'!$E$3,'Space Issues Graphs'!$H$3)</c:f>
              <c:numCache>
                <c:formatCode>General</c:formatCode>
                <c:ptCount val="3"/>
                <c:pt idx="0">
                  <c:v>810</c:v>
                </c:pt>
                <c:pt idx="1">
                  <c:v>791.25</c:v>
                </c:pt>
                <c:pt idx="2">
                  <c:v>737.5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('Space Issues Graphs'!$B$4,'Space Issues Graphs'!$E$4,'Space Issues Graphs'!$H$4)</c:f>
              <c:numCache>
                <c:formatCode>General</c:formatCode>
                <c:ptCount val="3"/>
                <c:pt idx="0">
                  <c:v>531.5</c:v>
                </c:pt>
                <c:pt idx="1">
                  <c:v>681.25</c:v>
                </c:pt>
                <c:pt idx="2">
                  <c:v>850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153152"/>
        <c:axId val="73159040"/>
      </c:barChart>
      <c:catAx>
        <c:axId val="7315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73159040"/>
        <c:crosses val="autoZero"/>
        <c:auto val="1"/>
        <c:lblAlgn val="ctr"/>
        <c:lblOffset val="100"/>
        <c:noMultiLvlLbl val="0"/>
      </c:catAx>
      <c:valAx>
        <c:axId val="7315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15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'Light Pollution Graphs'!$D$59</c:f>
          <c:strCache>
            <c:ptCount val="1"/>
            <c:pt idx="0">
              <c:v>Totals: 
Light Pollution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('Light Pollution Graphs'!$A$1,'Light Pollution Graphs'!$D$1,'Light Pollution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('Light Pollution Graphs'!$B$5,'Light Pollution Graphs'!$E$5,'Light Pollution Graphs'!$H$5)</c:f>
              <c:numCache>
                <c:formatCode>General</c:formatCode>
                <c:ptCount val="3"/>
                <c:pt idx="0">
                  <c:v>2092.5</c:v>
                </c:pt>
                <c:pt idx="1">
                  <c:v>2899.375</c:v>
                </c:pt>
                <c:pt idx="2">
                  <c:v>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65664"/>
        <c:axId val="82071552"/>
      </c:barChart>
      <c:catAx>
        <c:axId val="82065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2071552"/>
        <c:crosses val="autoZero"/>
        <c:auto val="1"/>
        <c:lblAlgn val="ctr"/>
        <c:lblOffset val="100"/>
        <c:noMultiLvlLbl val="0"/>
      </c:catAx>
      <c:valAx>
        <c:axId val="82071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065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'Light Pollution Graphs'!$D$58</c:f>
          <c:strCache>
            <c:ptCount val="1"/>
            <c:pt idx="0">
              <c:v>Overall Score: Light Pollution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'Light Pollution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'Light Pollution Graphs'!$B$5</c:f>
              <c:numCache>
                <c:formatCode>General</c:formatCode>
                <c:ptCount val="1"/>
                <c:pt idx="0">
                  <c:v>2092.5</c:v>
                </c:pt>
              </c:numCache>
            </c:numRef>
          </c:val>
        </c:ser>
        <c:ser>
          <c:idx val="1"/>
          <c:order val="1"/>
          <c:tx>
            <c:strRef>
              <c:f>'Light Pollution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'Light Pollution Graphs'!$E$5</c:f>
              <c:numCache>
                <c:formatCode>General</c:formatCode>
                <c:ptCount val="1"/>
                <c:pt idx="0">
                  <c:v>2899.375</c:v>
                </c:pt>
              </c:numCache>
            </c:numRef>
          </c:val>
        </c:ser>
        <c:ser>
          <c:idx val="2"/>
          <c:order val="2"/>
          <c:tx>
            <c:strRef>
              <c:f>'Light Pollution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'Light Pollution Graphs'!$H$5</c:f>
              <c:numCache>
                <c:formatCode>General</c:formatCode>
                <c:ptCount val="1"/>
                <c:pt idx="0">
                  <c:v>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2055168"/>
        <c:axId val="82056704"/>
      </c:barChart>
      <c:catAx>
        <c:axId val="82055168"/>
        <c:scaling>
          <c:orientation val="minMax"/>
        </c:scaling>
        <c:delete val="1"/>
        <c:axPos val="l"/>
        <c:majorTickMark val="none"/>
        <c:minorTickMark val="none"/>
        <c:tickLblPos val="nextTo"/>
        <c:crossAx val="82056704"/>
        <c:crosses val="autoZero"/>
        <c:auto val="1"/>
        <c:lblAlgn val="ctr"/>
        <c:lblOffset val="100"/>
        <c:noMultiLvlLbl val="0"/>
      </c:catAx>
      <c:valAx>
        <c:axId val="82056704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2055168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'Light Pollution Graphs'!$D$55</c:f>
          <c:strCache>
            <c:ptCount val="1"/>
            <c:pt idx="0">
              <c:v>Site: 
Light Pollution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('Light Pollution Graphs'!$A$2,'Light Pollution Graphs'!$A$3,'Light Pollution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('Light Pollution Graphs'!$B$2,'Light Pollution Graphs'!$B$3,'Light Pollution Graphs'!$B$4)</c:f>
              <c:numCache>
                <c:formatCode>General</c:formatCode>
                <c:ptCount val="3"/>
                <c:pt idx="0">
                  <c:v>810</c:v>
                </c:pt>
                <c:pt idx="1">
                  <c:v>810</c:v>
                </c:pt>
                <c:pt idx="2">
                  <c:v>472.5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89472"/>
        <c:axId val="82091008"/>
      </c:barChart>
      <c:catAx>
        <c:axId val="82089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82091008"/>
        <c:crosses val="autoZero"/>
        <c:auto val="1"/>
        <c:lblAlgn val="ctr"/>
        <c:lblOffset val="100"/>
        <c:noMultiLvlLbl val="0"/>
      </c:catAx>
      <c:valAx>
        <c:axId val="82091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089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'Light Pollution Graphs'!$D$56</c:f>
          <c:strCache>
            <c:ptCount val="1"/>
            <c:pt idx="0">
              <c:v>University: 
Light Pollution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('Light Pollution Graphs'!$D$2,'Light Pollution Graphs'!$D$3,'Light Pollution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('Light Pollution Graphs'!$E$2,'Light Pollution Graphs'!$E$3,'Light Pollution Graphs'!$E$4)</c:f>
              <c:numCache>
                <c:formatCode>General</c:formatCode>
                <c:ptCount val="3"/>
                <c:pt idx="0">
                  <c:v>670</c:v>
                </c:pt>
                <c:pt idx="1">
                  <c:v>1158.75</c:v>
                </c:pt>
                <c:pt idx="2">
                  <c:v>1070.625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05088"/>
        <c:axId val="82106624"/>
      </c:barChart>
      <c:catAx>
        <c:axId val="82105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82106624"/>
        <c:crosses val="autoZero"/>
        <c:auto val="1"/>
        <c:lblAlgn val="ctr"/>
        <c:lblOffset val="100"/>
        <c:noMultiLvlLbl val="0"/>
      </c:catAx>
      <c:valAx>
        <c:axId val="82106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105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'Light Pollution Graphs'!$D$57</c:f>
          <c:strCache>
            <c:ptCount val="1"/>
            <c:pt idx="0">
              <c:v>Student: 
Light Pollution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('Light Pollution Graphs'!$G$2,'Light Pollution Graphs'!$G$3,'Light Pollution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('Light Pollution Graphs'!$H$2,'Light Pollution Graphs'!$H$3,'Light Pollution Graphs'!$H$4)</c:f>
              <c:numCache>
                <c:formatCode>General</c:formatCode>
                <c:ptCount val="3"/>
                <c:pt idx="0">
                  <c:v>1125</c:v>
                </c:pt>
                <c:pt idx="1">
                  <c:v>1050</c:v>
                </c:pt>
                <c:pt idx="2">
                  <c:v>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78048"/>
        <c:axId val="82179584"/>
      </c:barChart>
      <c:catAx>
        <c:axId val="82178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82179584"/>
        <c:crosses val="autoZero"/>
        <c:auto val="1"/>
        <c:lblAlgn val="ctr"/>
        <c:lblOffset val="100"/>
        <c:noMultiLvlLbl val="0"/>
      </c:catAx>
      <c:valAx>
        <c:axId val="82179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178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'Project Summary'!$D$55</c:f>
          <c:strCache>
            <c:ptCount val="1"/>
            <c:pt idx="0">
              <c:v>Site: 
Hello World!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('Project Summary'!$A$2,'Project Summary'!$A$3,'Project Summary'!$A$4)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('Project Summary'!$B$2,'Project Summary'!$B$3,'Project Summary'!$B$4)</c:f>
              <c:numCache>
                <c:formatCode>General</c:formatCode>
                <c:ptCount val="3"/>
                <c:pt idx="0">
                  <c:v>625</c:v>
                </c:pt>
                <c:pt idx="1">
                  <c:v>750</c:v>
                </c:pt>
                <c:pt idx="2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84864"/>
        <c:axId val="139286400"/>
      </c:barChart>
      <c:catAx>
        <c:axId val="13928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286400"/>
        <c:crosses val="autoZero"/>
        <c:auto val="1"/>
        <c:lblAlgn val="ctr"/>
        <c:lblOffset val="100"/>
        <c:noMultiLvlLbl val="0"/>
      </c:catAx>
      <c:valAx>
        <c:axId val="1392864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9284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'Light Pollution Graphs'!$C$55</c:f>
          <c:strCache>
            <c:ptCount val="1"/>
            <c:pt idx="0">
              <c:v>Light Pollution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('Light Pollution Graphs'!$B$2,'Light Pollution Graphs'!$E$2,'Light Pollution Graphs'!$H$2)</c:f>
              <c:numCache>
                <c:formatCode>General</c:formatCode>
                <c:ptCount val="3"/>
                <c:pt idx="0">
                  <c:v>810</c:v>
                </c:pt>
                <c:pt idx="1">
                  <c:v>670</c:v>
                </c:pt>
                <c:pt idx="2">
                  <c:v>1125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('Light Pollution Graphs'!$B$3,'Light Pollution Graphs'!$E$3,'Light Pollution Graphs'!$H$3)</c:f>
              <c:numCache>
                <c:formatCode>General</c:formatCode>
                <c:ptCount val="3"/>
                <c:pt idx="0">
                  <c:v>810</c:v>
                </c:pt>
                <c:pt idx="1">
                  <c:v>1158.75</c:v>
                </c:pt>
                <c:pt idx="2">
                  <c:v>1050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('Light Pollution Graphs'!$B$4,'Light Pollution Graphs'!$E$4,'Light Pollution Graphs'!$H$4)</c:f>
              <c:numCache>
                <c:formatCode>General</c:formatCode>
                <c:ptCount val="3"/>
                <c:pt idx="0">
                  <c:v>472.5</c:v>
                </c:pt>
                <c:pt idx="1">
                  <c:v>1070.625</c:v>
                </c:pt>
                <c:pt idx="2">
                  <c:v>812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323328"/>
        <c:axId val="82324864"/>
      </c:barChart>
      <c:catAx>
        <c:axId val="8232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82324864"/>
        <c:crosses val="autoZero"/>
        <c:auto val="1"/>
        <c:lblAlgn val="ctr"/>
        <c:lblOffset val="100"/>
        <c:noMultiLvlLbl val="0"/>
      </c:catAx>
      <c:valAx>
        <c:axId val="8232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2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'Environment Observation Graphs'!$D$59</c:f>
          <c:strCache>
            <c:ptCount val="1"/>
            <c:pt idx="0">
              <c:v>Totals: 
Observations of Acadia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('Environment Observation Graphs'!$A$1,'Environment Observation Graphs'!$D$1,'Environment Observation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('Environment Observation Graphs'!$B$5,'Environment Observation Graphs'!$E$5,'Environment Observation Graphs'!$H$5)</c:f>
              <c:numCache>
                <c:formatCode>General</c:formatCode>
                <c:ptCount val="3"/>
                <c:pt idx="0">
                  <c:v>2665.25</c:v>
                </c:pt>
                <c:pt idx="1">
                  <c:v>2250</c:v>
                </c:pt>
                <c:pt idx="2">
                  <c:v>2907.5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40512"/>
        <c:axId val="104642048"/>
      </c:barChart>
      <c:catAx>
        <c:axId val="10464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642048"/>
        <c:crosses val="autoZero"/>
        <c:auto val="1"/>
        <c:lblAlgn val="ctr"/>
        <c:lblOffset val="100"/>
        <c:noMultiLvlLbl val="0"/>
      </c:catAx>
      <c:valAx>
        <c:axId val="104642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4640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'Environment Observation Graphs'!$D$58</c:f>
          <c:strCache>
            <c:ptCount val="1"/>
            <c:pt idx="0">
              <c:v>Overall Score: Observations of Acadia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'Environment Observation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'Environment Observation Graphs'!$B$5</c:f>
              <c:numCache>
                <c:formatCode>General</c:formatCode>
                <c:ptCount val="1"/>
                <c:pt idx="0">
                  <c:v>2665.25</c:v>
                </c:pt>
              </c:numCache>
            </c:numRef>
          </c:val>
        </c:ser>
        <c:ser>
          <c:idx val="1"/>
          <c:order val="1"/>
          <c:tx>
            <c:strRef>
              <c:f>'Environment Observation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'Environment Observation Graphs'!$E$5</c:f>
              <c:numCache>
                <c:formatCode>General</c:formatCode>
                <c:ptCount val="1"/>
                <c:pt idx="0">
                  <c:v>2250</c:v>
                </c:pt>
              </c:numCache>
            </c:numRef>
          </c:val>
        </c:ser>
        <c:ser>
          <c:idx val="2"/>
          <c:order val="2"/>
          <c:tx>
            <c:strRef>
              <c:f>'Environment Observation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'Environment Observation Graphs'!$H$5</c:f>
              <c:numCache>
                <c:formatCode>General</c:formatCode>
                <c:ptCount val="1"/>
                <c:pt idx="0">
                  <c:v>2907.5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4764928"/>
        <c:axId val="104766464"/>
      </c:barChart>
      <c:catAx>
        <c:axId val="104764928"/>
        <c:scaling>
          <c:orientation val="minMax"/>
        </c:scaling>
        <c:delete val="1"/>
        <c:axPos val="l"/>
        <c:majorTickMark val="none"/>
        <c:minorTickMark val="none"/>
        <c:tickLblPos val="nextTo"/>
        <c:crossAx val="104766464"/>
        <c:crosses val="autoZero"/>
        <c:auto val="1"/>
        <c:lblAlgn val="ctr"/>
        <c:lblOffset val="100"/>
        <c:noMultiLvlLbl val="0"/>
      </c:catAx>
      <c:valAx>
        <c:axId val="104766464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4764928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'Environment Observation Graphs'!$D$55</c:f>
          <c:strCache>
            <c:ptCount val="1"/>
            <c:pt idx="0">
              <c:v>Site: 
Observations of Acadia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('Environment Observation Graphs'!$A$2,'Environment Observation Graphs'!$A$3,'Environment Observation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('Environment Observation Graphs'!$B$2,'Environment Observation Graphs'!$B$3,'Environment Observation Graphs'!$B$4)</c:f>
              <c:numCache>
                <c:formatCode>General</c:formatCode>
                <c:ptCount val="3"/>
                <c:pt idx="0">
                  <c:v>908.75</c:v>
                </c:pt>
                <c:pt idx="1">
                  <c:v>1365</c:v>
                </c:pt>
                <c:pt idx="2">
                  <c:v>391.5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02944"/>
        <c:axId val="104853888"/>
      </c:barChart>
      <c:catAx>
        <c:axId val="104802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853888"/>
        <c:crosses val="autoZero"/>
        <c:auto val="1"/>
        <c:lblAlgn val="ctr"/>
        <c:lblOffset val="100"/>
        <c:noMultiLvlLbl val="0"/>
      </c:catAx>
      <c:valAx>
        <c:axId val="104853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4802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'Environment Observation Graphs'!$D$56</c:f>
          <c:strCache>
            <c:ptCount val="1"/>
            <c:pt idx="0">
              <c:v>University: 
Observations of Acadia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('Environment Observation Graphs'!$D$2,'Environment Observation Graphs'!$D$3,'Environment Observation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('Environment Observation Graphs'!$E$2,'Environment Observation Graphs'!$E$3,'Environment Observation Graphs'!$E$4)</c:f>
              <c:numCache>
                <c:formatCode>General</c:formatCode>
                <c:ptCount val="3"/>
                <c:pt idx="0">
                  <c:v>731</c:v>
                </c:pt>
                <c:pt idx="1">
                  <c:v>894</c:v>
                </c:pt>
                <c:pt idx="2">
                  <c:v>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67328"/>
        <c:axId val="104868864"/>
      </c:barChart>
      <c:catAx>
        <c:axId val="104867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868864"/>
        <c:crosses val="autoZero"/>
        <c:auto val="1"/>
        <c:lblAlgn val="ctr"/>
        <c:lblOffset val="100"/>
        <c:noMultiLvlLbl val="0"/>
      </c:catAx>
      <c:valAx>
        <c:axId val="104868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4867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'Environment Observation Graphs'!$D$57</c:f>
          <c:strCache>
            <c:ptCount val="1"/>
            <c:pt idx="0">
              <c:v>Student: 
Observations of Acadia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('Environment Observation Graphs'!$G$2,'Environment Observation Graphs'!$G$3,'Environment Observation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('Environment Observation Graphs'!$H$2,'Environment Observation Graphs'!$H$3,'Environment Observation Graphs'!$H$4)</c:f>
              <c:numCache>
                <c:formatCode>General</c:formatCode>
                <c:ptCount val="3"/>
                <c:pt idx="0">
                  <c:v>1245</c:v>
                </c:pt>
                <c:pt idx="1">
                  <c:v>817.5</c:v>
                </c:pt>
                <c:pt idx="2">
                  <c:v>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90752"/>
        <c:axId val="104892288"/>
      </c:barChart>
      <c:catAx>
        <c:axId val="104890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892288"/>
        <c:crosses val="autoZero"/>
        <c:auto val="1"/>
        <c:lblAlgn val="ctr"/>
        <c:lblOffset val="100"/>
        <c:noMultiLvlLbl val="0"/>
      </c:catAx>
      <c:valAx>
        <c:axId val="104892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4890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'Environment Observation Graphs'!$C$55</c:f>
          <c:strCache>
            <c:ptCount val="1"/>
            <c:pt idx="0">
              <c:v>Observations of Acadia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('Environment Observation Graphs'!$B$2,'Environment Observation Graphs'!$E$2,'Environment Observation Graphs'!$H$2)</c:f>
              <c:numCache>
                <c:formatCode>General</c:formatCode>
                <c:ptCount val="3"/>
                <c:pt idx="0">
                  <c:v>908.75</c:v>
                </c:pt>
                <c:pt idx="1">
                  <c:v>731</c:v>
                </c:pt>
                <c:pt idx="2">
                  <c:v>1245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('Environment Observation Graphs'!$B$3,'Environment Observation Graphs'!$E$3,'Environment Observation Graphs'!$H$3)</c:f>
              <c:numCache>
                <c:formatCode>General</c:formatCode>
                <c:ptCount val="3"/>
                <c:pt idx="0">
                  <c:v>1365</c:v>
                </c:pt>
                <c:pt idx="1">
                  <c:v>894</c:v>
                </c:pt>
                <c:pt idx="2">
                  <c:v>817.5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('Environment Observation Graphs'!$B$4,'Environment Observation Graphs'!$E$4,'Environment Observation Graphs'!$H$4)</c:f>
              <c:numCache>
                <c:formatCode>General</c:formatCode>
                <c:ptCount val="3"/>
                <c:pt idx="0">
                  <c:v>391.5</c:v>
                </c:pt>
                <c:pt idx="1">
                  <c:v>625</c:v>
                </c:pt>
                <c:pt idx="2">
                  <c:v>845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376832"/>
        <c:axId val="110378368"/>
      </c:barChart>
      <c:catAx>
        <c:axId val="110376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378368"/>
        <c:crosses val="autoZero"/>
        <c:auto val="1"/>
        <c:lblAlgn val="ctr"/>
        <c:lblOffset val="100"/>
        <c:noMultiLvlLbl val="0"/>
      </c:catAx>
      <c:valAx>
        <c:axId val="11037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76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'Library Tech Graphs'!$D$59</c:f>
          <c:strCache>
            <c:ptCount val="1"/>
            <c:pt idx="0">
              <c:v>Totals: 
Updating Libraries and Museums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('Library Tech Graphs'!$A$1,'Library Tech Graphs'!$D$1,'Library Tech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('Library Tech Graphs'!$B$5,'Library Tech Graphs'!$E$5,'Library Tech Graphs'!$H$5)</c:f>
              <c:numCache>
                <c:formatCode>General</c:formatCode>
                <c:ptCount val="3"/>
                <c:pt idx="0">
                  <c:v>2382.5</c:v>
                </c:pt>
                <c:pt idx="1">
                  <c:v>2383.5</c:v>
                </c:pt>
                <c:pt idx="2">
                  <c:v>2675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96608"/>
        <c:axId val="110198144"/>
      </c:barChart>
      <c:catAx>
        <c:axId val="110196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198144"/>
        <c:crosses val="autoZero"/>
        <c:auto val="1"/>
        <c:lblAlgn val="ctr"/>
        <c:lblOffset val="100"/>
        <c:noMultiLvlLbl val="0"/>
      </c:catAx>
      <c:valAx>
        <c:axId val="1101981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01966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'Library Tech Graphs'!$D$58</c:f>
          <c:strCache>
            <c:ptCount val="1"/>
            <c:pt idx="0">
              <c:v>Overall Score: Updating Libraries and Museums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'Library Tech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'Library Tech Graphs'!$B$5</c:f>
              <c:numCache>
                <c:formatCode>General</c:formatCode>
                <c:ptCount val="1"/>
                <c:pt idx="0">
                  <c:v>2382.5</c:v>
                </c:pt>
              </c:numCache>
            </c:numRef>
          </c:val>
        </c:ser>
        <c:ser>
          <c:idx val="1"/>
          <c:order val="1"/>
          <c:tx>
            <c:strRef>
              <c:f>'Library Tech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'Library Tech Graphs'!$E$5</c:f>
              <c:numCache>
                <c:formatCode>General</c:formatCode>
                <c:ptCount val="1"/>
                <c:pt idx="0">
                  <c:v>2383.5</c:v>
                </c:pt>
              </c:numCache>
            </c:numRef>
          </c:val>
        </c:ser>
        <c:ser>
          <c:idx val="2"/>
          <c:order val="2"/>
          <c:tx>
            <c:strRef>
              <c:f>'Library Tech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'Library Tech Graphs'!$H$5</c:f>
              <c:numCache>
                <c:formatCode>General</c:formatCode>
                <c:ptCount val="1"/>
                <c:pt idx="0">
                  <c:v>2675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0312832"/>
        <c:axId val="110314624"/>
      </c:barChart>
      <c:catAx>
        <c:axId val="110312832"/>
        <c:scaling>
          <c:orientation val="minMax"/>
        </c:scaling>
        <c:delete val="1"/>
        <c:axPos val="l"/>
        <c:majorTickMark val="none"/>
        <c:minorTickMark val="none"/>
        <c:tickLblPos val="nextTo"/>
        <c:crossAx val="110314624"/>
        <c:crosses val="autoZero"/>
        <c:auto val="1"/>
        <c:lblAlgn val="ctr"/>
        <c:lblOffset val="100"/>
        <c:noMultiLvlLbl val="0"/>
      </c:catAx>
      <c:valAx>
        <c:axId val="110314624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0312832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'Library Tech Graphs'!$D$55</c:f>
          <c:strCache>
            <c:ptCount val="1"/>
            <c:pt idx="0">
              <c:v>Site: 
Updating Libraries and Museums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('Library Tech Graphs'!$A$2,'Library Tech Graphs'!$A$3,'Library Tech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('Library Tech Graphs'!$B$2,'Library Tech Graphs'!$B$3,'Library Tech Graphs'!$B$4)</c:f>
              <c:numCache>
                <c:formatCode>General</c:formatCode>
                <c:ptCount val="3"/>
                <c:pt idx="0">
                  <c:v>712.5</c:v>
                </c:pt>
                <c:pt idx="1">
                  <c:v>1080</c:v>
                </c:pt>
                <c:pt idx="2">
                  <c:v>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34720"/>
        <c:axId val="110336256"/>
      </c:barChart>
      <c:catAx>
        <c:axId val="110334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336256"/>
        <c:crosses val="autoZero"/>
        <c:auto val="1"/>
        <c:lblAlgn val="ctr"/>
        <c:lblOffset val="100"/>
        <c:noMultiLvlLbl val="0"/>
      </c:catAx>
      <c:valAx>
        <c:axId val="110336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03347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'Project Summary'!$D$56</c:f>
          <c:strCache>
            <c:ptCount val="1"/>
            <c:pt idx="0">
              <c:v>University: 
Hello World!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('Project Summary'!$D$2,'Project Summary'!$D$3,'Project Summary'!$D$4)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('Project Summary'!$E$2,'Project Summary'!$E$3,'Project Summary'!$E$4)</c:f>
              <c:numCache>
                <c:formatCode>General</c:formatCode>
                <c:ptCount val="3"/>
                <c:pt idx="0">
                  <c:v>500</c:v>
                </c:pt>
                <c:pt idx="1">
                  <c:v>750</c:v>
                </c:pt>
                <c:pt idx="2">
                  <c:v>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447680"/>
        <c:axId val="139940992"/>
      </c:barChart>
      <c:catAx>
        <c:axId val="13944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940992"/>
        <c:crosses val="autoZero"/>
        <c:auto val="1"/>
        <c:lblAlgn val="ctr"/>
        <c:lblOffset val="100"/>
        <c:noMultiLvlLbl val="0"/>
      </c:catAx>
      <c:valAx>
        <c:axId val="139940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9447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'Library Tech Graphs'!$D$56</c:f>
          <c:strCache>
            <c:ptCount val="1"/>
            <c:pt idx="0">
              <c:v>University: 
Updating Libraries and Museums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('Library Tech Graphs'!$D$2,'Library Tech Graphs'!$D$3,'Library Tech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('Library Tech Graphs'!$E$2,'Library Tech Graphs'!$E$3,'Library Tech Graphs'!$E$4)</c:f>
              <c:numCache>
                <c:formatCode>General</c:formatCode>
                <c:ptCount val="3"/>
                <c:pt idx="0">
                  <c:v>686</c:v>
                </c:pt>
                <c:pt idx="1">
                  <c:v>960</c:v>
                </c:pt>
                <c:pt idx="2">
                  <c:v>737.5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49696"/>
        <c:axId val="110351488"/>
      </c:barChart>
      <c:catAx>
        <c:axId val="110349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351488"/>
        <c:crosses val="autoZero"/>
        <c:auto val="1"/>
        <c:lblAlgn val="ctr"/>
        <c:lblOffset val="100"/>
        <c:noMultiLvlLbl val="0"/>
      </c:catAx>
      <c:valAx>
        <c:axId val="110351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0349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'Library Tech Graphs'!$D$57</c:f>
          <c:strCache>
            <c:ptCount val="1"/>
            <c:pt idx="0">
              <c:v>Student: 
Updating Libraries and Museums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('Library Tech Graphs'!$G$2,'Library Tech Graphs'!$G$3,'Library Tech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('Library Tech Graphs'!$H$2,'Library Tech Graphs'!$H$3,'Library Tech Graphs'!$H$4)</c:f>
              <c:numCache>
                <c:formatCode>General</c:formatCode>
                <c:ptCount val="3"/>
                <c:pt idx="0">
                  <c:v>1050</c:v>
                </c:pt>
                <c:pt idx="1">
                  <c:v>1000</c:v>
                </c:pt>
                <c:pt idx="2">
                  <c:v>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50944"/>
        <c:axId val="110473216"/>
      </c:barChart>
      <c:catAx>
        <c:axId val="110450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473216"/>
        <c:crosses val="autoZero"/>
        <c:auto val="1"/>
        <c:lblAlgn val="ctr"/>
        <c:lblOffset val="100"/>
        <c:noMultiLvlLbl val="0"/>
      </c:catAx>
      <c:valAx>
        <c:axId val="110473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0450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'Library Tech Graphs'!$C$55</c:f>
          <c:strCache>
            <c:ptCount val="1"/>
            <c:pt idx="0">
              <c:v>Updating Libraries and Museums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('Library Tech Graphs'!$B$2,'Library Tech Graphs'!$E$2,'Library Tech Graphs'!$H$2)</c:f>
              <c:numCache>
                <c:formatCode>General</c:formatCode>
                <c:ptCount val="3"/>
                <c:pt idx="0">
                  <c:v>712.5</c:v>
                </c:pt>
                <c:pt idx="1">
                  <c:v>686</c:v>
                </c:pt>
                <c:pt idx="2">
                  <c:v>1050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('Library Tech Graphs'!$B$3,'Library Tech Graphs'!$E$3,'Library Tech Graphs'!$H$3)</c:f>
              <c:numCache>
                <c:formatCode>General</c:formatCode>
                <c:ptCount val="3"/>
                <c:pt idx="0">
                  <c:v>1080</c:v>
                </c:pt>
                <c:pt idx="1">
                  <c:v>960</c:v>
                </c:pt>
                <c:pt idx="2">
                  <c:v>1000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('Library Tech Graphs'!$B$4,'Library Tech Graphs'!$E$4,'Library Tech Graphs'!$H$4)</c:f>
              <c:numCache>
                <c:formatCode>General</c:formatCode>
                <c:ptCount val="3"/>
                <c:pt idx="0">
                  <c:v>590</c:v>
                </c:pt>
                <c:pt idx="1">
                  <c:v>737.5</c:v>
                </c:pt>
                <c:pt idx="2">
                  <c:v>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866432"/>
        <c:axId val="110867968"/>
      </c:barChart>
      <c:catAx>
        <c:axId val="11086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67968"/>
        <c:crosses val="autoZero"/>
        <c:auto val="1"/>
        <c:lblAlgn val="ctr"/>
        <c:lblOffset val="100"/>
        <c:noMultiLvlLbl val="0"/>
      </c:catAx>
      <c:valAx>
        <c:axId val="110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86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'Shoreline Quality Graphs'!$D$59</c:f>
          <c:strCache>
            <c:ptCount val="1"/>
            <c:pt idx="0">
              <c:v>Totals: 
Shoreline Quality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('Shoreline Quality Graphs'!$A$1,'Shoreline Quality Graphs'!$D$1,'Shoreline Quality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('Shoreline Quality Graphs'!$B$5,'Shoreline Quality Graphs'!$E$5,'Shoreline Quality Graphs'!$H$5)</c:f>
              <c:numCache>
                <c:formatCode>General</c:formatCode>
                <c:ptCount val="3"/>
                <c:pt idx="0">
                  <c:v>2715.625</c:v>
                </c:pt>
                <c:pt idx="1">
                  <c:v>2344.375</c:v>
                </c:pt>
                <c:pt idx="2">
                  <c:v>2481.875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00576"/>
        <c:axId val="116202112"/>
      </c:barChart>
      <c:catAx>
        <c:axId val="116200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202112"/>
        <c:crosses val="autoZero"/>
        <c:auto val="1"/>
        <c:lblAlgn val="ctr"/>
        <c:lblOffset val="100"/>
        <c:noMultiLvlLbl val="0"/>
      </c:catAx>
      <c:valAx>
        <c:axId val="1162021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200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'Shoreline Quality Graphs'!$D$58</c:f>
          <c:strCache>
            <c:ptCount val="1"/>
            <c:pt idx="0">
              <c:v>Overall Score: Shoreline Quality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'Shoreline Quality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'Shoreline Quality Graphs'!$B$5</c:f>
              <c:numCache>
                <c:formatCode>General</c:formatCode>
                <c:ptCount val="1"/>
                <c:pt idx="0">
                  <c:v>2715.625</c:v>
                </c:pt>
              </c:numCache>
            </c:numRef>
          </c:val>
        </c:ser>
        <c:ser>
          <c:idx val="1"/>
          <c:order val="1"/>
          <c:tx>
            <c:strRef>
              <c:f>'Shoreline Quality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'Shoreline Quality Graphs'!$E$5</c:f>
              <c:numCache>
                <c:formatCode>General</c:formatCode>
                <c:ptCount val="1"/>
                <c:pt idx="0">
                  <c:v>2344.375</c:v>
                </c:pt>
              </c:numCache>
            </c:numRef>
          </c:val>
        </c:ser>
        <c:ser>
          <c:idx val="2"/>
          <c:order val="2"/>
          <c:tx>
            <c:strRef>
              <c:f>'Shoreline Quality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'Shoreline Quality Graphs'!$H$5</c:f>
              <c:numCache>
                <c:formatCode>General</c:formatCode>
                <c:ptCount val="1"/>
                <c:pt idx="0">
                  <c:v>2481.875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6255360"/>
        <c:axId val="117178752"/>
      </c:barChart>
      <c:catAx>
        <c:axId val="116255360"/>
        <c:scaling>
          <c:orientation val="minMax"/>
        </c:scaling>
        <c:delete val="1"/>
        <c:axPos val="l"/>
        <c:majorTickMark val="none"/>
        <c:minorTickMark val="none"/>
        <c:tickLblPos val="nextTo"/>
        <c:crossAx val="117178752"/>
        <c:crosses val="autoZero"/>
        <c:auto val="1"/>
        <c:lblAlgn val="ctr"/>
        <c:lblOffset val="100"/>
        <c:noMultiLvlLbl val="0"/>
      </c:catAx>
      <c:valAx>
        <c:axId val="117178752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6255360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'Shoreline Quality Graphs'!$D$55</c:f>
          <c:strCache>
            <c:ptCount val="1"/>
            <c:pt idx="0">
              <c:v>Site: 
Shoreline Quality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('Shoreline Quality Graphs'!$A$2,'Shoreline Quality Graphs'!$A$3,'Shoreline Quality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('Shoreline Quality Graphs'!$B$2,'Shoreline Quality Graphs'!$B$3,'Shoreline Quality Graphs'!$B$4)</c:f>
              <c:numCache>
                <c:formatCode>General</c:formatCode>
                <c:ptCount val="3"/>
                <c:pt idx="0">
                  <c:v>928.125</c:v>
                </c:pt>
                <c:pt idx="1">
                  <c:v>1080</c:v>
                </c:pt>
                <c:pt idx="2">
                  <c:v>707.5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31616"/>
        <c:axId val="117233152"/>
      </c:barChart>
      <c:catAx>
        <c:axId val="11723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233152"/>
        <c:crosses val="autoZero"/>
        <c:auto val="1"/>
        <c:lblAlgn val="ctr"/>
        <c:lblOffset val="100"/>
        <c:noMultiLvlLbl val="0"/>
      </c:catAx>
      <c:valAx>
        <c:axId val="117233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231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'Shoreline Quality Graphs'!$D$56</c:f>
          <c:strCache>
            <c:ptCount val="1"/>
            <c:pt idx="0">
              <c:v>University: 
Shoreline Quality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('Shoreline Quality Graphs'!$D$2,'Shoreline Quality Graphs'!$D$3,'Shoreline Quality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('Shoreline Quality Graphs'!$E$2,'Shoreline Quality Graphs'!$E$3,'Shoreline Quality Graphs'!$E$4)</c:f>
              <c:numCache>
                <c:formatCode>General</c:formatCode>
                <c:ptCount val="3"/>
                <c:pt idx="0">
                  <c:v>710</c:v>
                </c:pt>
                <c:pt idx="1">
                  <c:v>918.75</c:v>
                </c:pt>
                <c:pt idx="2">
                  <c:v>715.625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46592"/>
        <c:axId val="117248384"/>
      </c:barChart>
      <c:catAx>
        <c:axId val="117246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248384"/>
        <c:crosses val="autoZero"/>
        <c:auto val="1"/>
        <c:lblAlgn val="ctr"/>
        <c:lblOffset val="100"/>
        <c:noMultiLvlLbl val="0"/>
      </c:catAx>
      <c:valAx>
        <c:axId val="117248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246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'Shoreline Quality Graphs'!$D$57</c:f>
          <c:strCache>
            <c:ptCount val="1"/>
            <c:pt idx="0">
              <c:v>Student: 
Shoreline Quality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('Shoreline Quality Graphs'!$G$2,'Shoreline Quality Graphs'!$G$3,'Shoreline Quality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('Shoreline Quality Graphs'!$H$2,'Shoreline Quality Graphs'!$H$3,'Shoreline Quality Graphs'!$H$4)</c:f>
              <c:numCache>
                <c:formatCode>General</c:formatCode>
                <c:ptCount val="3"/>
                <c:pt idx="0">
                  <c:v>1012.5</c:v>
                </c:pt>
                <c:pt idx="1">
                  <c:v>791.875</c:v>
                </c:pt>
                <c:pt idx="2">
                  <c:v>677.5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90496"/>
        <c:axId val="117292032"/>
      </c:barChart>
      <c:catAx>
        <c:axId val="117290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292032"/>
        <c:crosses val="autoZero"/>
        <c:auto val="1"/>
        <c:lblAlgn val="ctr"/>
        <c:lblOffset val="100"/>
        <c:noMultiLvlLbl val="0"/>
      </c:catAx>
      <c:valAx>
        <c:axId val="117292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72904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'Shoreline Quality Graphs'!$C$55</c:f>
          <c:strCache>
            <c:ptCount val="1"/>
            <c:pt idx="0">
              <c:v>Shoreline Quality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('Shoreline Quality Graphs'!$B$2,'Shoreline Quality Graphs'!$E$2,'Shoreline Quality Graphs'!$H$2)</c:f>
              <c:numCache>
                <c:formatCode>General</c:formatCode>
                <c:ptCount val="3"/>
                <c:pt idx="0">
                  <c:v>928.125</c:v>
                </c:pt>
                <c:pt idx="1">
                  <c:v>710</c:v>
                </c:pt>
                <c:pt idx="2">
                  <c:v>1012.5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('Shoreline Quality Graphs'!$B$3,'Shoreline Quality Graphs'!$E$3,'Shoreline Quality Graphs'!$H$3)</c:f>
              <c:numCache>
                <c:formatCode>General</c:formatCode>
                <c:ptCount val="3"/>
                <c:pt idx="0">
                  <c:v>1080</c:v>
                </c:pt>
                <c:pt idx="1">
                  <c:v>918.75</c:v>
                </c:pt>
                <c:pt idx="2">
                  <c:v>791.875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('Shoreline Quality Graphs'!$B$4,'Shoreline Quality Graphs'!$E$4,'Shoreline Quality Graphs'!$H$4)</c:f>
              <c:numCache>
                <c:formatCode>General</c:formatCode>
                <c:ptCount val="3"/>
                <c:pt idx="0">
                  <c:v>707.5</c:v>
                </c:pt>
                <c:pt idx="1">
                  <c:v>715.625</c:v>
                </c:pt>
                <c:pt idx="2">
                  <c:v>677.5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112448"/>
        <c:axId val="123134720"/>
      </c:barChart>
      <c:catAx>
        <c:axId val="12311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134720"/>
        <c:crosses val="autoZero"/>
        <c:auto val="1"/>
        <c:lblAlgn val="ctr"/>
        <c:lblOffset val="100"/>
        <c:noMultiLvlLbl val="0"/>
      </c:catAx>
      <c:valAx>
        <c:axId val="12313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11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'Sound Design Graphs'!$D$59</c:f>
          <c:strCache>
            <c:ptCount val="1"/>
            <c:pt idx="0">
              <c:v>Totals: 
Sound Design Continued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('Sound Design Graphs'!$A$1,'Sound Design Graphs'!$D$1,'Sound Design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('Sound Design Graphs'!$B$5,'Sound Design Graphs'!$E$5,'Sound Design Graphs'!$H$5)</c:f>
              <c:numCache>
                <c:formatCode>General</c:formatCode>
                <c:ptCount val="3"/>
                <c:pt idx="0">
                  <c:v>2403.125</c:v>
                </c:pt>
                <c:pt idx="1">
                  <c:v>2396.25</c:v>
                </c:pt>
                <c:pt idx="2">
                  <c:v>2718.125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02944"/>
        <c:axId val="102804480"/>
      </c:barChart>
      <c:catAx>
        <c:axId val="102802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804480"/>
        <c:crosses val="autoZero"/>
        <c:auto val="1"/>
        <c:lblAlgn val="ctr"/>
        <c:lblOffset val="100"/>
        <c:noMultiLvlLbl val="0"/>
      </c:catAx>
      <c:valAx>
        <c:axId val="102804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8029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'Project Summary'!$D$57</c:f>
          <c:strCache>
            <c:ptCount val="1"/>
            <c:pt idx="0">
              <c:v>Student: 
Hello World!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('Project Summary'!$G$2,'Project Summary'!$G$3,'Project Summary'!$G$4)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('Project Summary'!$H$2,'Project Summary'!$H$3,'Project Summary'!$H$4)</c:f>
              <c:numCache>
                <c:formatCode>General</c:formatCode>
                <c:ptCount val="3"/>
                <c:pt idx="0">
                  <c:v>750</c:v>
                </c:pt>
                <c:pt idx="1">
                  <c:v>625</c:v>
                </c:pt>
                <c:pt idx="2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967104"/>
        <c:axId val="139972992"/>
      </c:barChart>
      <c:catAx>
        <c:axId val="139967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972992"/>
        <c:crosses val="autoZero"/>
        <c:auto val="1"/>
        <c:lblAlgn val="ctr"/>
        <c:lblOffset val="100"/>
        <c:noMultiLvlLbl val="0"/>
      </c:catAx>
      <c:valAx>
        <c:axId val="139972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9967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'Sound Design Graphs'!$D$58</c:f>
          <c:strCache>
            <c:ptCount val="1"/>
            <c:pt idx="0">
              <c:v>Overall Score: Sound Design Continued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'Sound Design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'Sound Design Graphs'!$B$5</c:f>
              <c:numCache>
                <c:formatCode>General</c:formatCode>
                <c:ptCount val="1"/>
                <c:pt idx="0">
                  <c:v>2403.125</c:v>
                </c:pt>
              </c:numCache>
            </c:numRef>
          </c:val>
        </c:ser>
        <c:ser>
          <c:idx val="1"/>
          <c:order val="1"/>
          <c:tx>
            <c:strRef>
              <c:f>'Sound Design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'Sound Design Graphs'!$E$5</c:f>
              <c:numCache>
                <c:formatCode>General</c:formatCode>
                <c:ptCount val="1"/>
                <c:pt idx="0">
                  <c:v>2396.25</c:v>
                </c:pt>
              </c:numCache>
            </c:numRef>
          </c:val>
        </c:ser>
        <c:ser>
          <c:idx val="2"/>
          <c:order val="2"/>
          <c:tx>
            <c:strRef>
              <c:f>'Sound Design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'Sound Design Graphs'!$H$5</c:f>
              <c:numCache>
                <c:formatCode>General</c:formatCode>
                <c:ptCount val="1"/>
                <c:pt idx="0">
                  <c:v>2718.125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2844672"/>
        <c:axId val="102948864"/>
      </c:barChart>
      <c:catAx>
        <c:axId val="102844672"/>
        <c:scaling>
          <c:orientation val="minMax"/>
        </c:scaling>
        <c:delete val="1"/>
        <c:axPos val="l"/>
        <c:majorTickMark val="none"/>
        <c:minorTickMark val="none"/>
        <c:tickLblPos val="nextTo"/>
        <c:crossAx val="102948864"/>
        <c:crosses val="autoZero"/>
        <c:auto val="1"/>
        <c:lblAlgn val="ctr"/>
        <c:lblOffset val="100"/>
        <c:noMultiLvlLbl val="0"/>
      </c:catAx>
      <c:valAx>
        <c:axId val="102948864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2844672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'Sound Design Graphs'!$D$55</c:f>
          <c:strCache>
            <c:ptCount val="1"/>
            <c:pt idx="0">
              <c:v>Site: 
Sound Design Continued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('Sound Design Graphs'!$A$2,'Sound Design Graphs'!$A$3,'Sound Design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('Sound Design Graphs'!$B$2,'Sound Design Graphs'!$B$3,'Sound Design Graphs'!$B$4)</c:f>
              <c:numCache>
                <c:formatCode>General</c:formatCode>
                <c:ptCount val="3"/>
                <c:pt idx="0">
                  <c:v>615.625</c:v>
                </c:pt>
                <c:pt idx="1">
                  <c:v>1380</c:v>
                </c:pt>
                <c:pt idx="2">
                  <c:v>407.5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12768"/>
        <c:axId val="102914304"/>
      </c:barChart>
      <c:catAx>
        <c:axId val="102912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914304"/>
        <c:crosses val="autoZero"/>
        <c:auto val="1"/>
        <c:lblAlgn val="ctr"/>
        <c:lblOffset val="100"/>
        <c:noMultiLvlLbl val="0"/>
      </c:catAx>
      <c:valAx>
        <c:axId val="102914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912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'Sound Design Graphs'!$D$56</c:f>
          <c:strCache>
            <c:ptCount val="1"/>
            <c:pt idx="0">
              <c:v>University: 
Sound Design Continued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('Sound Design Graphs'!$D$2,'Sound Design Graphs'!$D$3,'Sound Design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('Sound Design Graphs'!$E$2,'Sound Design Graphs'!$E$3,'Sound Design Graphs'!$E$4)</c:f>
              <c:numCache>
                <c:formatCode>General</c:formatCode>
                <c:ptCount val="3"/>
                <c:pt idx="0">
                  <c:v>565</c:v>
                </c:pt>
                <c:pt idx="1">
                  <c:v>1031.25</c:v>
                </c:pt>
                <c:pt idx="2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71936"/>
        <c:axId val="111273472"/>
      </c:barChart>
      <c:catAx>
        <c:axId val="111271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273472"/>
        <c:crosses val="autoZero"/>
        <c:auto val="1"/>
        <c:lblAlgn val="ctr"/>
        <c:lblOffset val="100"/>
        <c:noMultiLvlLbl val="0"/>
      </c:catAx>
      <c:valAx>
        <c:axId val="111273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12719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'Sound Design Graphs'!$D$57</c:f>
          <c:strCache>
            <c:ptCount val="1"/>
            <c:pt idx="0">
              <c:v>Student: 
Sound Design Continued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('Sound Design Graphs'!$G$2,'Sound Design Graphs'!$G$3,'Sound Design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('Sound Design Graphs'!$H$2,'Sound Design Graphs'!$H$3,'Sound Design Graphs'!$H$4)</c:f>
              <c:numCache>
                <c:formatCode>General</c:formatCode>
                <c:ptCount val="3"/>
                <c:pt idx="0">
                  <c:v>1350</c:v>
                </c:pt>
                <c:pt idx="1">
                  <c:v>765.625</c:v>
                </c:pt>
                <c:pt idx="2">
                  <c:v>602.5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96992"/>
        <c:axId val="103006976"/>
      </c:barChart>
      <c:catAx>
        <c:axId val="102996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3006976"/>
        <c:crosses val="autoZero"/>
        <c:auto val="1"/>
        <c:lblAlgn val="ctr"/>
        <c:lblOffset val="100"/>
        <c:noMultiLvlLbl val="0"/>
      </c:catAx>
      <c:valAx>
        <c:axId val="103006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2996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'Sound Design Graphs'!$C$55</c:f>
          <c:strCache>
            <c:ptCount val="1"/>
            <c:pt idx="0">
              <c:v>Sound Design Continued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('Sound Design Graphs'!$B$2,'Sound Design Graphs'!$E$2,'Sound Design Graphs'!$H$2)</c:f>
              <c:numCache>
                <c:formatCode>General</c:formatCode>
                <c:ptCount val="3"/>
                <c:pt idx="0">
                  <c:v>615.625</c:v>
                </c:pt>
                <c:pt idx="1">
                  <c:v>565</c:v>
                </c:pt>
                <c:pt idx="2">
                  <c:v>1350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('Sound Design Graphs'!$B$3,'Sound Design Graphs'!$E$3,'Sound Design Graphs'!$H$3)</c:f>
              <c:numCache>
                <c:formatCode>General</c:formatCode>
                <c:ptCount val="3"/>
                <c:pt idx="0">
                  <c:v>1380</c:v>
                </c:pt>
                <c:pt idx="1">
                  <c:v>1031.25</c:v>
                </c:pt>
                <c:pt idx="2">
                  <c:v>765.625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('Sound Design Graphs'!$B$4,'Sound Design Graphs'!$E$4,'Sound Design Graphs'!$H$4)</c:f>
              <c:numCache>
                <c:formatCode>General</c:formatCode>
                <c:ptCount val="3"/>
                <c:pt idx="0">
                  <c:v>407.5</c:v>
                </c:pt>
                <c:pt idx="1">
                  <c:v>800</c:v>
                </c:pt>
                <c:pt idx="2">
                  <c:v>602.5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307520"/>
        <c:axId val="123309056"/>
      </c:barChart>
      <c:catAx>
        <c:axId val="12330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309056"/>
        <c:crosses val="autoZero"/>
        <c:auto val="1"/>
        <c:lblAlgn val="ctr"/>
        <c:lblOffset val="100"/>
        <c:noMultiLvlLbl val="0"/>
      </c:catAx>
      <c:valAx>
        <c:axId val="12330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07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'Storm Drains Graphs'!$D$59</c:f>
          <c:strCache>
            <c:ptCount val="1"/>
            <c:pt idx="0">
              <c:v>Totals: 
Storm Drain Upgrades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('Storm Drains Graphs'!$A$1,'Storm Drains Graphs'!$D$1,'Storm Drains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('Storm Drains Graphs'!$B$5,'Storm Drains Graphs'!$E$5,'Storm Drains Graphs'!$H$5)</c:f>
              <c:numCache>
                <c:formatCode>General</c:formatCode>
                <c:ptCount val="3"/>
                <c:pt idx="0">
                  <c:v>2439.875</c:v>
                </c:pt>
                <c:pt idx="1">
                  <c:v>2166.375</c:v>
                </c:pt>
                <c:pt idx="2">
                  <c:v>2825.5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08768"/>
        <c:axId val="99857536"/>
      </c:barChart>
      <c:catAx>
        <c:axId val="81808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9857536"/>
        <c:crosses val="autoZero"/>
        <c:auto val="1"/>
        <c:lblAlgn val="ctr"/>
        <c:lblOffset val="100"/>
        <c:noMultiLvlLbl val="0"/>
      </c:catAx>
      <c:valAx>
        <c:axId val="998575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808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'Storm Drains Graphs'!$D$58</c:f>
          <c:strCache>
            <c:ptCount val="1"/>
            <c:pt idx="0">
              <c:v>Overall Score: Storm Drain Upgrades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'Storm Drains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'Storm Drains Graphs'!$B$5</c:f>
              <c:numCache>
                <c:formatCode>General</c:formatCode>
                <c:ptCount val="1"/>
                <c:pt idx="0">
                  <c:v>2439.875</c:v>
                </c:pt>
              </c:numCache>
            </c:numRef>
          </c:val>
        </c:ser>
        <c:ser>
          <c:idx val="1"/>
          <c:order val="1"/>
          <c:tx>
            <c:strRef>
              <c:f>'Storm Drains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'Storm Drains Graphs'!$E$5</c:f>
              <c:numCache>
                <c:formatCode>General</c:formatCode>
                <c:ptCount val="1"/>
                <c:pt idx="0">
                  <c:v>2166.375</c:v>
                </c:pt>
              </c:numCache>
            </c:numRef>
          </c:val>
        </c:ser>
        <c:ser>
          <c:idx val="2"/>
          <c:order val="2"/>
          <c:tx>
            <c:strRef>
              <c:f>'Storm Drains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'Storm Drains Graphs'!$H$5</c:f>
              <c:numCache>
                <c:formatCode>General</c:formatCode>
                <c:ptCount val="1"/>
                <c:pt idx="0">
                  <c:v>2825.5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3142528"/>
        <c:axId val="123144064"/>
      </c:barChart>
      <c:catAx>
        <c:axId val="123142528"/>
        <c:scaling>
          <c:orientation val="minMax"/>
        </c:scaling>
        <c:delete val="1"/>
        <c:axPos val="l"/>
        <c:majorTickMark val="none"/>
        <c:minorTickMark val="none"/>
        <c:tickLblPos val="nextTo"/>
        <c:crossAx val="123144064"/>
        <c:crosses val="autoZero"/>
        <c:auto val="1"/>
        <c:lblAlgn val="ctr"/>
        <c:lblOffset val="100"/>
        <c:noMultiLvlLbl val="0"/>
      </c:catAx>
      <c:valAx>
        <c:axId val="123144064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3142528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'Storm Drains Graphs'!$D$55</c:f>
          <c:strCache>
            <c:ptCount val="1"/>
            <c:pt idx="0">
              <c:v>Site: 
Storm Drain Upgrades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('Storm Drains Graphs'!$A$2,'Storm Drains Graphs'!$A$3,'Storm Drains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('Storm Drains Graphs'!$B$2,'Storm Drains Graphs'!$B$3,'Storm Drains Graphs'!$B$4)</c:f>
              <c:numCache>
                <c:formatCode>General</c:formatCode>
                <c:ptCount val="3"/>
                <c:pt idx="0">
                  <c:v>929.375</c:v>
                </c:pt>
                <c:pt idx="1">
                  <c:v>936</c:v>
                </c:pt>
                <c:pt idx="2">
                  <c:v>574.5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01184"/>
        <c:axId val="123613568"/>
      </c:barChart>
      <c:catAx>
        <c:axId val="123501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613568"/>
        <c:crosses val="autoZero"/>
        <c:auto val="1"/>
        <c:lblAlgn val="ctr"/>
        <c:lblOffset val="100"/>
        <c:noMultiLvlLbl val="0"/>
      </c:catAx>
      <c:valAx>
        <c:axId val="123613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3501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'Storm Drains Graphs'!$D$56</c:f>
          <c:strCache>
            <c:ptCount val="1"/>
            <c:pt idx="0">
              <c:v>University: 
Storm Drain Upgrades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('Storm Drains Graphs'!$D$2,'Storm Drains Graphs'!$D$3,'Storm Drains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('Storm Drains Graphs'!$E$2,'Storm Drains Graphs'!$E$3,'Storm Drains Graphs'!$E$4)</c:f>
              <c:numCache>
                <c:formatCode>General</c:formatCode>
                <c:ptCount val="3"/>
                <c:pt idx="0">
                  <c:v>638</c:v>
                </c:pt>
                <c:pt idx="1">
                  <c:v>864</c:v>
                </c:pt>
                <c:pt idx="2">
                  <c:v>664.375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75552"/>
        <c:axId val="123977088"/>
      </c:barChart>
      <c:catAx>
        <c:axId val="123975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977088"/>
        <c:crosses val="autoZero"/>
        <c:auto val="1"/>
        <c:lblAlgn val="ctr"/>
        <c:lblOffset val="100"/>
        <c:noMultiLvlLbl val="0"/>
      </c:catAx>
      <c:valAx>
        <c:axId val="123977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3975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'Storm Drains Graphs'!$D$57</c:f>
          <c:strCache>
            <c:ptCount val="1"/>
            <c:pt idx="0">
              <c:v>Student: 
Storm Drain Upgrades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('Storm Drains Graphs'!$G$2,'Storm Drains Graphs'!$G$3,'Storm Drains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('Storm Drains Graphs'!$H$2,'Storm Drains Graphs'!$H$3,'Storm Drains Graphs'!$H$4)</c:f>
              <c:numCache>
                <c:formatCode>General</c:formatCode>
                <c:ptCount val="3"/>
                <c:pt idx="0">
                  <c:v>1117.5</c:v>
                </c:pt>
                <c:pt idx="1">
                  <c:v>1077.5</c:v>
                </c:pt>
                <c:pt idx="2">
                  <c:v>630.5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44128"/>
        <c:axId val="124545664"/>
      </c:barChart>
      <c:catAx>
        <c:axId val="124544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4545664"/>
        <c:crosses val="autoZero"/>
        <c:auto val="1"/>
        <c:lblAlgn val="ctr"/>
        <c:lblOffset val="100"/>
        <c:noMultiLvlLbl val="0"/>
      </c:catAx>
      <c:valAx>
        <c:axId val="124545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4544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'Project Summary'!$C$55</c:f>
          <c:strCache>
            <c:ptCount val="1"/>
            <c:pt idx="0">
              <c:v>Hello World!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('Project Summary'!$B$2,'Project Summary'!$E$2,'Project Summary'!$H$2)</c:f>
              <c:numCache>
                <c:formatCode>General</c:formatCode>
                <c:ptCount val="3"/>
                <c:pt idx="0">
                  <c:v>625</c:v>
                </c:pt>
                <c:pt idx="1">
                  <c:v>500</c:v>
                </c:pt>
                <c:pt idx="2">
                  <c:v>750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('Project Summary'!$B$3,'Project Summary'!$E$3,'Project Summary'!$H$3)</c:f>
              <c:numCache>
                <c:formatCode>General</c:formatCode>
                <c:ptCount val="3"/>
                <c:pt idx="0">
                  <c:v>750</c:v>
                </c:pt>
                <c:pt idx="1">
                  <c:v>750</c:v>
                </c:pt>
                <c:pt idx="2">
                  <c:v>625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('Project Summary'!$B$4,'Project Summary'!$E$4,'Project Summary'!$H$4)</c:f>
              <c:numCache>
                <c:formatCode>General</c:formatCode>
                <c:ptCount val="3"/>
                <c:pt idx="0">
                  <c:v>500</c:v>
                </c:pt>
                <c:pt idx="1">
                  <c:v>625</c:v>
                </c:pt>
                <c:pt idx="2">
                  <c:v>500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448896"/>
        <c:axId val="140450432"/>
      </c:barChart>
      <c:catAx>
        <c:axId val="14044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450432"/>
        <c:crosses val="autoZero"/>
        <c:auto val="1"/>
        <c:lblAlgn val="ctr"/>
        <c:lblOffset val="100"/>
        <c:noMultiLvlLbl val="0"/>
      </c:catAx>
      <c:valAx>
        <c:axId val="14045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4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'Storm Drains Graphs'!$C$55</c:f>
          <c:strCache>
            <c:ptCount val="1"/>
            <c:pt idx="0">
              <c:v>Storm Drain Upgrades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('Storm Drains Graphs'!$B$2,'Storm Drains Graphs'!$E$2,'Storm Drains Graphs'!$H$2)</c:f>
              <c:numCache>
                <c:formatCode>General</c:formatCode>
                <c:ptCount val="3"/>
                <c:pt idx="0">
                  <c:v>929.375</c:v>
                </c:pt>
                <c:pt idx="1">
                  <c:v>638</c:v>
                </c:pt>
                <c:pt idx="2">
                  <c:v>1117.5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('Storm Drains Graphs'!$B$3,'Storm Drains Graphs'!$E$3,'Storm Drains Graphs'!$H$3)</c:f>
              <c:numCache>
                <c:formatCode>General</c:formatCode>
                <c:ptCount val="3"/>
                <c:pt idx="0">
                  <c:v>936</c:v>
                </c:pt>
                <c:pt idx="1">
                  <c:v>864</c:v>
                </c:pt>
                <c:pt idx="2">
                  <c:v>1077.5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('Storm Drains Graphs'!$B$4,'Storm Drains Graphs'!$E$4,'Storm Drains Graphs'!$H$4)</c:f>
              <c:numCache>
                <c:formatCode>General</c:formatCode>
                <c:ptCount val="3"/>
                <c:pt idx="0">
                  <c:v>574.5</c:v>
                </c:pt>
                <c:pt idx="1">
                  <c:v>664.375</c:v>
                </c:pt>
                <c:pt idx="2">
                  <c:v>630.5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829056"/>
        <c:axId val="126092416"/>
      </c:barChart>
      <c:catAx>
        <c:axId val="12482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092416"/>
        <c:crosses val="autoZero"/>
        <c:auto val="1"/>
        <c:lblAlgn val="ctr"/>
        <c:lblOffset val="100"/>
        <c:noMultiLvlLbl val="0"/>
      </c:catAx>
      <c:valAx>
        <c:axId val="12609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29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'Parking Issues Graphs'!$D$59</c:f>
          <c:strCache>
            <c:ptCount val="1"/>
            <c:pt idx="0">
              <c:v>Totals: 
Traffic and Parking Issues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('Parking Issues Graphs'!$A$1,'Parking Issues Graphs'!$D$1,'Parking Issues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('Parking Issues Graphs'!$B$5,'Parking Issues Graphs'!$E$5,'Parking Issues Graphs'!$H$5)</c:f>
              <c:numCache>
                <c:formatCode>General</c:formatCode>
                <c:ptCount val="3"/>
                <c:pt idx="0">
                  <c:v>2308.5</c:v>
                </c:pt>
                <c:pt idx="1">
                  <c:v>2196.75</c:v>
                </c:pt>
                <c:pt idx="2">
                  <c:v>2506.25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689856"/>
        <c:axId val="127691392"/>
      </c:barChart>
      <c:catAx>
        <c:axId val="127689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691392"/>
        <c:crosses val="autoZero"/>
        <c:auto val="1"/>
        <c:lblAlgn val="ctr"/>
        <c:lblOffset val="100"/>
        <c:noMultiLvlLbl val="0"/>
      </c:catAx>
      <c:valAx>
        <c:axId val="127691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7689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'Parking Issues Graphs'!$D$58</c:f>
          <c:strCache>
            <c:ptCount val="1"/>
            <c:pt idx="0">
              <c:v>Overall Score: Traffic and Parking Issues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'Parking Issues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'Parking Issues Graphs'!$B$5</c:f>
              <c:numCache>
                <c:formatCode>General</c:formatCode>
                <c:ptCount val="1"/>
                <c:pt idx="0">
                  <c:v>2308.5</c:v>
                </c:pt>
              </c:numCache>
            </c:numRef>
          </c:val>
        </c:ser>
        <c:ser>
          <c:idx val="1"/>
          <c:order val="1"/>
          <c:tx>
            <c:strRef>
              <c:f>'Parking Issues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'Parking Issues Graphs'!$E$5</c:f>
              <c:numCache>
                <c:formatCode>General</c:formatCode>
                <c:ptCount val="1"/>
                <c:pt idx="0">
                  <c:v>2196.75</c:v>
                </c:pt>
              </c:numCache>
            </c:numRef>
          </c:val>
        </c:ser>
        <c:ser>
          <c:idx val="2"/>
          <c:order val="2"/>
          <c:tx>
            <c:strRef>
              <c:f>'Parking Issues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'Parking Issues Graphs'!$H$5</c:f>
              <c:numCache>
                <c:formatCode>General</c:formatCode>
                <c:ptCount val="1"/>
                <c:pt idx="0">
                  <c:v>2506.25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27731584"/>
        <c:axId val="127733120"/>
      </c:barChart>
      <c:catAx>
        <c:axId val="127731584"/>
        <c:scaling>
          <c:orientation val="minMax"/>
        </c:scaling>
        <c:delete val="1"/>
        <c:axPos val="l"/>
        <c:majorTickMark val="none"/>
        <c:minorTickMark val="none"/>
        <c:tickLblPos val="nextTo"/>
        <c:crossAx val="127733120"/>
        <c:crosses val="autoZero"/>
        <c:auto val="1"/>
        <c:lblAlgn val="ctr"/>
        <c:lblOffset val="100"/>
        <c:noMultiLvlLbl val="0"/>
      </c:catAx>
      <c:valAx>
        <c:axId val="127733120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7731584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'Parking Issues Graphs'!$D$55</c:f>
          <c:strCache>
            <c:ptCount val="1"/>
            <c:pt idx="0">
              <c:v>Site: 
Traffic and Parking Issues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('Parking Issues Graphs'!$A$2,'Parking Issues Graphs'!$A$3,'Parking Issues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('Parking Issues Graphs'!$B$2,'Parking Issues Graphs'!$B$3,'Parking Issues Graphs'!$B$4)</c:f>
              <c:numCache>
                <c:formatCode>General</c:formatCode>
                <c:ptCount val="3"/>
                <c:pt idx="0">
                  <c:v>765</c:v>
                </c:pt>
                <c:pt idx="1">
                  <c:v>810</c:v>
                </c:pt>
                <c:pt idx="2">
                  <c:v>733.5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42656"/>
        <c:axId val="127944192"/>
      </c:barChart>
      <c:catAx>
        <c:axId val="12794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7944192"/>
        <c:crosses val="autoZero"/>
        <c:auto val="1"/>
        <c:lblAlgn val="ctr"/>
        <c:lblOffset val="100"/>
        <c:noMultiLvlLbl val="0"/>
      </c:catAx>
      <c:valAx>
        <c:axId val="127944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7942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'Parking Issues Graphs'!$D$56</c:f>
          <c:strCache>
            <c:ptCount val="1"/>
            <c:pt idx="0">
              <c:v>University: 
Traffic and Parking Issues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('Parking Issues Graphs'!$D$2,'Parking Issues Graphs'!$D$3,'Parking Issues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('Parking Issues Graphs'!$E$2,'Parking Issues Graphs'!$E$3,'Parking Issues Graphs'!$E$4)</c:f>
              <c:numCache>
                <c:formatCode>General</c:formatCode>
                <c:ptCount val="3"/>
                <c:pt idx="0">
                  <c:v>710</c:v>
                </c:pt>
                <c:pt idx="1">
                  <c:v>771.75</c:v>
                </c:pt>
                <c:pt idx="2">
                  <c:v>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53088"/>
        <c:axId val="128020864"/>
      </c:barChart>
      <c:catAx>
        <c:axId val="40553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020864"/>
        <c:crosses val="autoZero"/>
        <c:auto val="1"/>
        <c:lblAlgn val="ctr"/>
        <c:lblOffset val="100"/>
        <c:noMultiLvlLbl val="0"/>
      </c:catAx>
      <c:valAx>
        <c:axId val="128020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5530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'Parking Issues Graphs'!$D$57</c:f>
          <c:strCache>
            <c:ptCount val="1"/>
            <c:pt idx="0">
              <c:v>Student: 
Traffic and Parking Issues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('Parking Issues Graphs'!$G$2,'Parking Issues Graphs'!$G$3,'Parking Issues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('Parking Issues Graphs'!$H$2,'Parking Issues Graphs'!$H$3,'Parking Issues Graphs'!$H$4)</c:f>
              <c:numCache>
                <c:formatCode>General</c:formatCode>
                <c:ptCount val="3"/>
                <c:pt idx="0">
                  <c:v>840</c:v>
                </c:pt>
                <c:pt idx="1">
                  <c:v>848.75</c:v>
                </c:pt>
                <c:pt idx="2">
                  <c:v>817.5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25120"/>
        <c:axId val="128326656"/>
      </c:barChart>
      <c:catAx>
        <c:axId val="128325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326656"/>
        <c:crosses val="autoZero"/>
        <c:auto val="1"/>
        <c:lblAlgn val="ctr"/>
        <c:lblOffset val="100"/>
        <c:noMultiLvlLbl val="0"/>
      </c:catAx>
      <c:valAx>
        <c:axId val="128326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8325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'Parking Issues Graphs'!$C$55</c:f>
          <c:strCache>
            <c:ptCount val="1"/>
            <c:pt idx="0">
              <c:v>Traffic and Parking Issues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('Parking Issues Graphs'!$B$2,'Parking Issues Graphs'!$E$2,'Parking Issues Graphs'!$H$2)</c:f>
              <c:numCache>
                <c:formatCode>General</c:formatCode>
                <c:ptCount val="3"/>
                <c:pt idx="0">
                  <c:v>765</c:v>
                </c:pt>
                <c:pt idx="1">
                  <c:v>710</c:v>
                </c:pt>
                <c:pt idx="2">
                  <c:v>840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('Parking Issues Graphs'!$B$3,'Parking Issues Graphs'!$E$3,'Parking Issues Graphs'!$H$3)</c:f>
              <c:numCache>
                <c:formatCode>General</c:formatCode>
                <c:ptCount val="3"/>
                <c:pt idx="0">
                  <c:v>810</c:v>
                </c:pt>
                <c:pt idx="1">
                  <c:v>771.75</c:v>
                </c:pt>
                <c:pt idx="2">
                  <c:v>848.75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('Parking Issues Graphs'!$B$4,'Parking Issues Graphs'!$E$4,'Parking Issues Graphs'!$H$4)</c:f>
              <c:numCache>
                <c:formatCode>General</c:formatCode>
                <c:ptCount val="3"/>
                <c:pt idx="0">
                  <c:v>733.5</c:v>
                </c:pt>
                <c:pt idx="1">
                  <c:v>715</c:v>
                </c:pt>
                <c:pt idx="2">
                  <c:v>817.5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683392"/>
        <c:axId val="128705664"/>
      </c:barChart>
      <c:catAx>
        <c:axId val="12868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05664"/>
        <c:crosses val="autoZero"/>
        <c:auto val="1"/>
        <c:lblAlgn val="ctr"/>
        <c:lblOffset val="100"/>
        <c:noMultiLvlLbl val="0"/>
      </c:catAx>
      <c:valAx>
        <c:axId val="12870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68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'Trail View Graphs'!$D$59</c:f>
          <c:strCache>
            <c:ptCount val="1"/>
            <c:pt idx="0">
              <c:v>Totals: 
Trail View Continued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('Trail View Graphs'!$A$1,'Trail View Graphs'!$D$1,'Trail View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('Trail View Graphs'!$B$5,'Trail View Graphs'!$E$5,'Trail View Graphs'!$H$5)</c:f>
              <c:numCache>
                <c:formatCode>General</c:formatCode>
                <c:ptCount val="3"/>
                <c:pt idx="0">
                  <c:v>3047.5</c:v>
                </c:pt>
                <c:pt idx="1">
                  <c:v>2753.75</c:v>
                </c:pt>
                <c:pt idx="2">
                  <c:v>3200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92704"/>
        <c:axId val="118394240"/>
      </c:barChart>
      <c:catAx>
        <c:axId val="118392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394240"/>
        <c:crosses val="autoZero"/>
        <c:auto val="1"/>
        <c:lblAlgn val="ctr"/>
        <c:lblOffset val="100"/>
        <c:noMultiLvlLbl val="0"/>
      </c:catAx>
      <c:valAx>
        <c:axId val="118394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83927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'Trail View Graphs'!$D$58</c:f>
          <c:strCache>
            <c:ptCount val="1"/>
            <c:pt idx="0">
              <c:v>Overall Score: Trail View Continued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'Trail View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'Trail View Graphs'!$B$5</c:f>
              <c:numCache>
                <c:formatCode>General</c:formatCode>
                <c:ptCount val="1"/>
                <c:pt idx="0">
                  <c:v>3047.5</c:v>
                </c:pt>
              </c:numCache>
            </c:numRef>
          </c:val>
        </c:ser>
        <c:ser>
          <c:idx val="1"/>
          <c:order val="1"/>
          <c:tx>
            <c:strRef>
              <c:f>'Trail View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'Trail View Graphs'!$E$5</c:f>
              <c:numCache>
                <c:formatCode>General</c:formatCode>
                <c:ptCount val="1"/>
                <c:pt idx="0">
                  <c:v>2753.75</c:v>
                </c:pt>
              </c:numCache>
            </c:numRef>
          </c:val>
        </c:ser>
        <c:ser>
          <c:idx val="2"/>
          <c:order val="2"/>
          <c:tx>
            <c:strRef>
              <c:f>'Trail View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'Trail View Graphs'!$H$5</c:f>
              <c:numCache>
                <c:formatCode>General</c:formatCode>
                <c:ptCount val="1"/>
                <c:pt idx="0">
                  <c:v>3200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8463872"/>
        <c:axId val="118465664"/>
      </c:barChart>
      <c:catAx>
        <c:axId val="118463872"/>
        <c:scaling>
          <c:orientation val="minMax"/>
        </c:scaling>
        <c:delete val="1"/>
        <c:axPos val="l"/>
        <c:majorTickMark val="none"/>
        <c:minorTickMark val="none"/>
        <c:tickLblPos val="nextTo"/>
        <c:crossAx val="118465664"/>
        <c:crosses val="autoZero"/>
        <c:auto val="1"/>
        <c:lblAlgn val="ctr"/>
        <c:lblOffset val="100"/>
        <c:noMultiLvlLbl val="0"/>
      </c:catAx>
      <c:valAx>
        <c:axId val="118465664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8463872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'Trail View Graphs'!$D$55</c:f>
          <c:strCache>
            <c:ptCount val="1"/>
            <c:pt idx="0">
              <c:v>Site: 
Trail View Continued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('Trail View Graphs'!$A$2,'Trail View Graphs'!$A$3,'Trail View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('Trail View Graphs'!$B$2,'Trail View Graphs'!$B$3,'Trail View Graphs'!$B$4)</c:f>
              <c:numCache>
                <c:formatCode>General</c:formatCode>
                <c:ptCount val="3"/>
                <c:pt idx="0">
                  <c:v>1000</c:v>
                </c:pt>
                <c:pt idx="1">
                  <c:v>1335</c:v>
                </c:pt>
                <c:pt idx="2">
                  <c:v>712.5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73856"/>
        <c:axId val="118475392"/>
      </c:barChart>
      <c:catAx>
        <c:axId val="118473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475392"/>
        <c:crosses val="autoZero"/>
        <c:auto val="1"/>
        <c:lblAlgn val="ctr"/>
        <c:lblOffset val="100"/>
        <c:noMultiLvlLbl val="0"/>
      </c:catAx>
      <c:valAx>
        <c:axId val="118475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8473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'Town Revenue Graphs'!$D$59</c:f>
          <c:strCache>
            <c:ptCount val="1"/>
            <c:pt idx="0">
              <c:v>Totals: 
Additional Town Revenue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('Town Revenue Graphs'!$A$1,'Town Revenue Graphs'!$D$1,'Town Revenue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('Town Revenue Graphs'!$B$5,'Town Revenue Graphs'!$E$5,'Town Revenue Graphs'!$H$5)</c:f>
              <c:numCache>
                <c:formatCode>General</c:formatCode>
                <c:ptCount val="3"/>
                <c:pt idx="0">
                  <c:v>1898.875</c:v>
                </c:pt>
                <c:pt idx="1">
                  <c:v>1998.375</c:v>
                </c:pt>
                <c:pt idx="2">
                  <c:v>2810.25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6656"/>
        <c:axId val="100808192"/>
      </c:barChart>
      <c:catAx>
        <c:axId val="100806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08192"/>
        <c:crosses val="autoZero"/>
        <c:auto val="1"/>
        <c:lblAlgn val="ctr"/>
        <c:lblOffset val="100"/>
        <c:noMultiLvlLbl val="0"/>
      </c:catAx>
      <c:valAx>
        <c:axId val="1008081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0806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'Trail View Graphs'!$D$56</c:f>
          <c:strCache>
            <c:ptCount val="1"/>
            <c:pt idx="0">
              <c:v>University: 
Trail View Continued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('Trail View Graphs'!$D$2,'Trail View Graphs'!$D$3,'Trail View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('Trail View Graphs'!$E$2,'Trail View Graphs'!$E$3,'Trail View Graphs'!$E$4)</c:f>
              <c:numCache>
                <c:formatCode>General</c:formatCode>
                <c:ptCount val="3"/>
                <c:pt idx="0">
                  <c:v>650</c:v>
                </c:pt>
                <c:pt idx="1">
                  <c:v>1166.25</c:v>
                </c:pt>
                <c:pt idx="2">
                  <c:v>937.5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21984"/>
        <c:axId val="128923520"/>
      </c:barChart>
      <c:catAx>
        <c:axId val="128921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923520"/>
        <c:crosses val="autoZero"/>
        <c:auto val="1"/>
        <c:lblAlgn val="ctr"/>
        <c:lblOffset val="100"/>
        <c:noMultiLvlLbl val="0"/>
      </c:catAx>
      <c:valAx>
        <c:axId val="128923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8921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'Trail View Graphs'!$D$57</c:f>
          <c:strCache>
            <c:ptCount val="1"/>
            <c:pt idx="0">
              <c:v>Student: 
Trail View Continued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('Trail View Graphs'!$G$2,'Trail View Graphs'!$G$3,'Trail View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('Trail View Graphs'!$H$2,'Trail View Graphs'!$H$3,'Trail View Graphs'!$H$4)</c:f>
              <c:numCache>
                <c:formatCode>General</c:formatCode>
                <c:ptCount val="3"/>
                <c:pt idx="0">
                  <c:v>1350</c:v>
                </c:pt>
                <c:pt idx="1">
                  <c:v>1000</c:v>
                </c:pt>
                <c:pt idx="2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74208"/>
        <c:axId val="128996480"/>
      </c:barChart>
      <c:catAx>
        <c:axId val="128974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996480"/>
        <c:crosses val="autoZero"/>
        <c:auto val="1"/>
        <c:lblAlgn val="ctr"/>
        <c:lblOffset val="100"/>
        <c:noMultiLvlLbl val="0"/>
      </c:catAx>
      <c:valAx>
        <c:axId val="128996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8974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'Trail View Graphs'!$C$55</c:f>
          <c:strCache>
            <c:ptCount val="1"/>
            <c:pt idx="0">
              <c:v>Trail View Continued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('Trail View Graphs'!$B$2,'Trail View Graphs'!$E$2,'Trail View Graphs'!$H$2)</c:f>
              <c:numCache>
                <c:formatCode>General</c:formatCode>
                <c:ptCount val="3"/>
                <c:pt idx="0">
                  <c:v>1000</c:v>
                </c:pt>
                <c:pt idx="1">
                  <c:v>650</c:v>
                </c:pt>
                <c:pt idx="2">
                  <c:v>1350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('Trail View Graphs'!$B$3,'Trail View Graphs'!$E$3,'Trail View Graphs'!$H$3)</c:f>
              <c:numCache>
                <c:formatCode>General</c:formatCode>
                <c:ptCount val="3"/>
                <c:pt idx="0">
                  <c:v>1335</c:v>
                </c:pt>
                <c:pt idx="1">
                  <c:v>1166.25</c:v>
                </c:pt>
                <c:pt idx="2">
                  <c:v>1000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('Trail View Graphs'!$B$4,'Trail View Graphs'!$E$4,'Trail View Graphs'!$H$4)</c:f>
              <c:numCache>
                <c:formatCode>General</c:formatCode>
                <c:ptCount val="3"/>
                <c:pt idx="0">
                  <c:v>712.5</c:v>
                </c:pt>
                <c:pt idx="1">
                  <c:v>937.5</c:v>
                </c:pt>
                <c:pt idx="2">
                  <c:v>850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733568"/>
        <c:axId val="130735104"/>
      </c:barChart>
      <c:catAx>
        <c:axId val="13073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35104"/>
        <c:crosses val="autoZero"/>
        <c:auto val="1"/>
        <c:lblAlgn val="ctr"/>
        <c:lblOffset val="100"/>
        <c:noMultiLvlLbl val="0"/>
      </c:catAx>
      <c:valAx>
        <c:axId val="13073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73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'Water Quality Graphs'!$D$59</c:f>
          <c:strCache>
            <c:ptCount val="1"/>
            <c:pt idx="0">
              <c:v>Totals: 
Water Quality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Totals</c:v>
          </c:tx>
          <c:invertIfNegative val="0"/>
          <c:cat>
            <c:strRef>
              <c:f>('Water Quality Graphs'!$A$1,'Water Quality Graphs'!$D$1,'Water Quality Graphs'!$G$1)</c:f>
              <c:strCache>
                <c:ptCount val="3"/>
                <c:pt idx="0">
                  <c:v>Site</c:v>
                </c:pt>
                <c:pt idx="1">
                  <c:v>University</c:v>
                </c:pt>
                <c:pt idx="2">
                  <c:v>Student</c:v>
                </c:pt>
              </c:strCache>
            </c:strRef>
          </c:cat>
          <c:val>
            <c:numRef>
              <c:f>('Water Quality Graphs'!$B$5,'Water Quality Graphs'!$E$5,'Water Quality Graphs'!$H$5)</c:f>
              <c:numCache>
                <c:formatCode>General</c:formatCode>
                <c:ptCount val="3"/>
                <c:pt idx="0">
                  <c:v>2690</c:v>
                </c:pt>
                <c:pt idx="1">
                  <c:v>2662.5</c:v>
                </c:pt>
                <c:pt idx="2">
                  <c:v>2641.25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8672"/>
        <c:axId val="40952576"/>
      </c:barChart>
      <c:catAx>
        <c:axId val="40348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0952576"/>
        <c:crosses val="autoZero"/>
        <c:auto val="1"/>
        <c:lblAlgn val="ctr"/>
        <c:lblOffset val="100"/>
        <c:noMultiLvlLbl val="0"/>
      </c:catAx>
      <c:valAx>
        <c:axId val="409525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0348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'Water Quality Graphs'!$D$58</c:f>
          <c:strCache>
            <c:ptCount val="1"/>
            <c:pt idx="0">
              <c:v>Overall Score: Water Quality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'Water Quality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'Water Quality Graphs'!$B$5</c:f>
              <c:numCache>
                <c:formatCode>General</c:formatCode>
                <c:ptCount val="1"/>
                <c:pt idx="0">
                  <c:v>2690</c:v>
                </c:pt>
              </c:numCache>
            </c:numRef>
          </c:val>
        </c:ser>
        <c:ser>
          <c:idx val="1"/>
          <c:order val="1"/>
          <c:tx>
            <c:strRef>
              <c:f>'Water Quality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'Water Quality Graphs'!$E$5</c:f>
              <c:numCache>
                <c:formatCode>General</c:formatCode>
                <c:ptCount val="1"/>
                <c:pt idx="0">
                  <c:v>2662.5</c:v>
                </c:pt>
              </c:numCache>
            </c:numRef>
          </c:val>
        </c:ser>
        <c:ser>
          <c:idx val="2"/>
          <c:order val="2"/>
          <c:tx>
            <c:strRef>
              <c:f>'Water Quality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'Water Quality Graphs'!$H$5</c:f>
              <c:numCache>
                <c:formatCode>General</c:formatCode>
                <c:ptCount val="1"/>
                <c:pt idx="0">
                  <c:v>2641.25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5497472"/>
        <c:axId val="55499008"/>
      </c:barChart>
      <c:catAx>
        <c:axId val="55497472"/>
        <c:scaling>
          <c:orientation val="minMax"/>
        </c:scaling>
        <c:delete val="1"/>
        <c:axPos val="l"/>
        <c:majorTickMark val="none"/>
        <c:minorTickMark val="none"/>
        <c:tickLblPos val="nextTo"/>
        <c:crossAx val="55499008"/>
        <c:crosses val="autoZero"/>
        <c:auto val="1"/>
        <c:lblAlgn val="ctr"/>
        <c:lblOffset val="100"/>
        <c:noMultiLvlLbl val="0"/>
      </c:catAx>
      <c:valAx>
        <c:axId val="55499008"/>
        <c:scaling>
          <c:orientation val="minMax"/>
          <c:max val="900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549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'Water Quality Graphs'!$D$55</c:f>
          <c:strCache>
            <c:ptCount val="1"/>
            <c:pt idx="0">
              <c:v>Site: 
Water Quality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('Water Quality Graphs'!$A$2,'Water Quality Graphs'!$A$3,'Water Quality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('Water Quality Graphs'!$B$2,'Water Quality Graphs'!$B$3,'Water Quality Graphs'!$B$4)</c:f>
              <c:numCache>
                <c:formatCode>General</c:formatCode>
                <c:ptCount val="3"/>
                <c:pt idx="0">
                  <c:v>975</c:v>
                </c:pt>
                <c:pt idx="1">
                  <c:v>975</c:v>
                </c:pt>
                <c:pt idx="2">
                  <c:v>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65856"/>
        <c:axId val="55467392"/>
      </c:barChart>
      <c:catAx>
        <c:axId val="55465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55467392"/>
        <c:crosses val="autoZero"/>
        <c:auto val="1"/>
        <c:lblAlgn val="ctr"/>
        <c:lblOffset val="100"/>
        <c:noMultiLvlLbl val="0"/>
      </c:catAx>
      <c:valAx>
        <c:axId val="554673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465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'Water Quality Graphs'!$D$56</c:f>
          <c:strCache>
            <c:ptCount val="1"/>
            <c:pt idx="0">
              <c:v>University: 
Water Quality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University</c:v>
          </c:tx>
          <c:invertIfNegative val="0"/>
          <c:cat>
            <c:strRef>
              <c:f>('Water Quality Graphs'!$D$2,'Water Quality Graphs'!$D$3,'Water Quality Graphs'!$D$4)</c:f>
              <c:strCache>
                <c:ptCount val="3"/>
                <c:pt idx="0">
                  <c:v>Cost</c:v>
                </c:pt>
                <c:pt idx="1">
                  <c:v>Image</c:v>
                </c:pt>
                <c:pt idx="2">
                  <c:v>Sustainability</c:v>
                </c:pt>
              </c:strCache>
            </c:strRef>
          </c:cat>
          <c:val>
            <c:numRef>
              <c:f>('Water Quality Graphs'!$E$2,'Water Quality Graphs'!$E$3,'Water Quality Graphs'!$E$4)</c:f>
              <c:numCache>
                <c:formatCode>General</c:formatCode>
                <c:ptCount val="3"/>
                <c:pt idx="0">
                  <c:v>615</c:v>
                </c:pt>
                <c:pt idx="1">
                  <c:v>1110</c:v>
                </c:pt>
                <c:pt idx="2">
                  <c:v>937.5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74880"/>
        <c:axId val="67676416"/>
      </c:barChart>
      <c:catAx>
        <c:axId val="67674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67676416"/>
        <c:crosses val="autoZero"/>
        <c:auto val="1"/>
        <c:lblAlgn val="ctr"/>
        <c:lblOffset val="100"/>
        <c:noMultiLvlLbl val="0"/>
      </c:catAx>
      <c:valAx>
        <c:axId val="676764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674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'Water Quality Graphs'!$D$57</c:f>
          <c:strCache>
            <c:ptCount val="1"/>
            <c:pt idx="0">
              <c:v>Student: 
Water Quality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</c:v>
          </c:tx>
          <c:invertIfNegative val="0"/>
          <c:cat>
            <c:strRef>
              <c:f>('Water Quality Graphs'!$G$2,'Water Quality Graphs'!$G$3,'Water Quality Graphs'!$G$4)</c:f>
              <c:strCache>
                <c:ptCount val="3"/>
                <c:pt idx="0">
                  <c:v>Skill Development</c:v>
                </c:pt>
                <c:pt idx="1">
                  <c:v>Community Involvement</c:v>
                </c:pt>
                <c:pt idx="2">
                  <c:v>Group Dynamics</c:v>
                </c:pt>
              </c:strCache>
            </c:strRef>
          </c:cat>
          <c:val>
            <c:numRef>
              <c:f>('Water Quality Graphs'!$H$2,'Water Quality Graphs'!$H$3,'Water Quality Graphs'!$H$4)</c:f>
              <c:numCache>
                <c:formatCode>General</c:formatCode>
                <c:ptCount val="3"/>
                <c:pt idx="0">
                  <c:v>900</c:v>
                </c:pt>
                <c:pt idx="1">
                  <c:v>1013.75</c:v>
                </c:pt>
                <c:pt idx="2">
                  <c:v>727.5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9488"/>
        <c:axId val="118428800"/>
      </c:barChart>
      <c:catAx>
        <c:axId val="126639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428800"/>
        <c:crosses val="autoZero"/>
        <c:auto val="1"/>
        <c:lblAlgn val="ctr"/>
        <c:lblOffset val="100"/>
        <c:noMultiLvlLbl val="0"/>
      </c:catAx>
      <c:valAx>
        <c:axId val="118428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6639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'Water Quality Graphs'!$C$55</c:f>
          <c:strCache>
            <c:ptCount val="1"/>
            <c:pt idx="0">
              <c:v>Water Quality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82846146003514E-2"/>
          <c:y val="0.112944277603287"/>
          <c:w val="0.84314518672709704"/>
          <c:h val="0.81071085459645398"/>
        </c:manualLayout>
      </c:layout>
      <c:barChart>
        <c:barDir val="col"/>
        <c:grouping val="clustered"/>
        <c:varyColors val="0"/>
        <c:ser>
          <c:idx val="0"/>
          <c:order val="0"/>
          <c:tx>
            <c:v>Alignment1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Current Events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Cost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Skill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('Water Quality Graphs'!$B$2,'Water Quality Graphs'!$E$2,'Water Quality Graphs'!$H$2)</c:f>
              <c:numCache>
                <c:formatCode>General</c:formatCode>
                <c:ptCount val="3"/>
                <c:pt idx="0">
                  <c:v>975</c:v>
                </c:pt>
                <c:pt idx="1">
                  <c:v>615</c:v>
                </c:pt>
                <c:pt idx="2">
                  <c:v>900</c:v>
                </c:pt>
              </c:numCache>
            </c:numRef>
          </c:val>
        </c:ser>
        <c:ser>
          <c:idx val="1"/>
          <c:order val="1"/>
          <c:tx>
            <c:v>Alignment2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Longevity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Image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Community Involvement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('Water Quality Graphs'!$B$3,'Water Quality Graphs'!$E$3,'Water Quality Graphs'!$H$3)</c:f>
              <c:numCache>
                <c:formatCode>General</c:formatCode>
                <c:ptCount val="3"/>
                <c:pt idx="0">
                  <c:v>975</c:v>
                </c:pt>
                <c:pt idx="1">
                  <c:v>1110</c:v>
                </c:pt>
                <c:pt idx="2">
                  <c:v>1013.75</c:v>
                </c:pt>
              </c:numCache>
            </c:numRef>
          </c:val>
        </c:ser>
        <c:ser>
          <c:idx val="2"/>
          <c:order val="2"/>
          <c:tx>
            <c:v>Alignment3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Community Development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Sustainability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Group Dynamics</a:t>
                    </a:r>
                  </a:p>
                </c:rich>
              </c:tx>
              <c:dLblPos val="inBase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Lit>
              <c:ptCount val="3"/>
              <c:pt idx="0">
                <c:v>Site</c:v>
              </c:pt>
              <c:pt idx="1">
                <c:v>University</c:v>
              </c:pt>
              <c:pt idx="2">
                <c:v>Student</c:v>
              </c:pt>
            </c:strLit>
          </c:cat>
          <c:val>
            <c:numRef>
              <c:f>('Water Quality Graphs'!$B$4,'Water Quality Graphs'!$E$4,'Water Quality Graphs'!$H$4)</c:f>
              <c:numCache>
                <c:formatCode>General</c:formatCode>
                <c:ptCount val="3"/>
                <c:pt idx="0">
                  <c:v>740</c:v>
                </c:pt>
                <c:pt idx="1">
                  <c:v>937.5</c:v>
                </c:pt>
                <c:pt idx="2">
                  <c:v>727.5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313024"/>
        <c:axId val="127314560"/>
      </c:barChart>
      <c:catAx>
        <c:axId val="12731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7314560"/>
        <c:crosses val="autoZero"/>
        <c:auto val="1"/>
        <c:lblAlgn val="ctr"/>
        <c:lblOffset val="100"/>
        <c:noMultiLvlLbl val="0"/>
      </c:catAx>
      <c:valAx>
        <c:axId val="12731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31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'Town Revenue Graphs'!$D$58</c:f>
          <c:strCache>
            <c:ptCount val="1"/>
            <c:pt idx="0">
              <c:v>Overall Score: Additional Town Revenue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'Town Revenue Graphs'!$A$1</c:f>
              <c:strCache>
                <c:ptCount val="1"/>
                <c:pt idx="0">
                  <c:v>Site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'Town Revenue Graphs'!$B$5</c:f>
              <c:numCache>
                <c:formatCode>General</c:formatCode>
                <c:ptCount val="1"/>
                <c:pt idx="0">
                  <c:v>1898.875</c:v>
                </c:pt>
              </c:numCache>
            </c:numRef>
          </c:val>
        </c:ser>
        <c:ser>
          <c:idx val="1"/>
          <c:order val="1"/>
          <c:tx>
            <c:strRef>
              <c:f>'Town Revenue Graphs'!$D$1</c:f>
              <c:strCache>
                <c:ptCount val="1"/>
                <c:pt idx="0">
                  <c:v>University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'Town Revenue Graphs'!$E$5</c:f>
              <c:numCache>
                <c:formatCode>General</c:formatCode>
                <c:ptCount val="1"/>
                <c:pt idx="0">
                  <c:v>1998.375</c:v>
                </c:pt>
              </c:numCache>
            </c:numRef>
          </c:val>
        </c:ser>
        <c:ser>
          <c:idx val="2"/>
          <c:order val="2"/>
          <c:tx>
            <c:strRef>
              <c:f>'Town Revenue Graphs'!$G$1</c:f>
              <c:strCache>
                <c:ptCount val="1"/>
                <c:pt idx="0">
                  <c:v>Student</c:v>
                </c:pt>
              </c:strCache>
            </c:strRef>
          </c:tx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Lit>
              <c:ptCount val="1"/>
              <c:pt idx="0">
                <c:v>Overall Score</c:v>
              </c:pt>
            </c:strLit>
          </c:cat>
          <c:val>
            <c:numRef>
              <c:f>'Town Revenue Graphs'!$H$5</c:f>
              <c:numCache>
                <c:formatCode>General</c:formatCode>
                <c:ptCount val="1"/>
                <c:pt idx="0">
                  <c:v>2810.25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954304"/>
        <c:axId val="165955840"/>
      </c:barChart>
      <c:catAx>
        <c:axId val="165954304"/>
        <c:scaling>
          <c:orientation val="minMax"/>
        </c:scaling>
        <c:delete val="1"/>
        <c:axPos val="l"/>
        <c:majorTickMark val="none"/>
        <c:minorTickMark val="none"/>
        <c:tickLblPos val="nextTo"/>
        <c:crossAx val="165955840"/>
        <c:crosses val="autoZero"/>
        <c:auto val="1"/>
        <c:lblAlgn val="ctr"/>
        <c:lblOffset val="100"/>
        <c:noMultiLvlLbl val="0"/>
      </c:catAx>
      <c:valAx>
        <c:axId val="165955840"/>
        <c:scaling>
          <c:orientation val="minMax"/>
          <c:max val="10000"/>
          <c:min val="0"/>
        </c:scaling>
        <c:delete val="0"/>
        <c:axPos val="b"/>
        <c:majorGridlines/>
        <c:min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65954304"/>
        <c:crosses val="autoZero"/>
        <c:crossBetween val="between"/>
        <c:majorUnit val="2000"/>
        <c:minorUnit val="1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'Town Revenue Graphs'!$D$55</c:f>
          <c:strCache>
            <c:ptCount val="1"/>
            <c:pt idx="0">
              <c:v>Site: 
Additional Town Revenue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Site</c:v>
          </c:tx>
          <c:invertIfNegative val="0"/>
          <c:cat>
            <c:strRef>
              <c:f>('Town Revenue Graphs'!$A$2,'Town Revenue Graphs'!$A$3,'Town Revenue Graphs'!$A$4)</c:f>
              <c:strCache>
                <c:ptCount val="3"/>
                <c:pt idx="0">
                  <c:v>Current Events</c:v>
                </c:pt>
                <c:pt idx="1">
                  <c:v>Longevity</c:v>
                </c:pt>
                <c:pt idx="2">
                  <c:v>Community Development</c:v>
                </c:pt>
              </c:strCache>
            </c:strRef>
          </c:cat>
          <c:val>
            <c:numRef>
              <c:f>('Town Revenue Graphs'!$B$2,'Town Revenue Graphs'!$B$3,'Town Revenue Graphs'!$B$4)</c:f>
              <c:numCache>
                <c:formatCode>General</c:formatCode>
                <c:ptCount val="3"/>
                <c:pt idx="0">
                  <c:v>796.875</c:v>
                </c:pt>
                <c:pt idx="1">
                  <c:v>636</c:v>
                </c:pt>
                <c:pt idx="2">
                  <c:v>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50688"/>
        <c:axId val="100852480"/>
      </c:barChart>
      <c:catAx>
        <c:axId val="100850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52480"/>
        <c:crosses val="autoZero"/>
        <c:auto val="1"/>
        <c:lblAlgn val="ctr"/>
        <c:lblOffset val="100"/>
        <c:noMultiLvlLbl val="0"/>
      </c:catAx>
      <c:valAx>
        <c:axId val="100852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08506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125505</xdr:colOff>
      <xdr:row>28</xdr:row>
      <xdr:rowOff>2017</xdr:rowOff>
    </xdr:from>
    <xdr:to>
      <xdr:col>13</xdr:col>
      <xdr:colOff>83371</xdr:colOff>
      <xdr:row>41</xdr:row>
      <xdr:rowOff>85837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777240</xdr:colOff>
      <xdr:row>41</xdr:row>
      <xdr:rowOff>186690</xdr:rowOff>
    </xdr:from>
    <xdr:to>
      <xdr:col>12</xdr:col>
      <xdr:colOff>123265</xdr:colOff>
      <xdr:row>50</xdr:row>
      <xdr:rowOff>92561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13</xdr:row>
      <xdr:rowOff>38100</xdr:rowOff>
    </xdr:from>
    <xdr:to>
      <xdr:col>6</xdr:col>
      <xdr:colOff>260424</xdr:colOff>
      <xdr:row>26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126786</xdr:colOff>
      <xdr:row>13</xdr:row>
      <xdr:rowOff>40980</xdr:rowOff>
    </xdr:from>
    <xdr:to>
      <xdr:col>13</xdr:col>
      <xdr:colOff>84652</xdr:colOff>
      <xdr:row>26</xdr:row>
      <xdr:rowOff>124800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753035</xdr:colOff>
      <xdr:row>28</xdr:row>
      <xdr:rowOff>8963</xdr:rowOff>
    </xdr:from>
    <xdr:to>
      <xdr:col>6</xdr:col>
      <xdr:colOff>251460</xdr:colOff>
      <xdr:row>41</xdr:row>
      <xdr:rowOff>92783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481852</xdr:colOff>
      <xdr:row>12</xdr:row>
      <xdr:rowOff>8965</xdr:rowOff>
    </xdr:from>
    <xdr:to>
      <xdr:col>25</xdr:col>
      <xdr:colOff>44823</xdr:colOff>
      <xdr:row>32</xdr:row>
      <xdr:rowOff>78441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ditional%20Town%20Revenue/Additional%20Town%20Revenu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raffic%20and%20Parking%20Issues/Traffic%20and%20Parking%20Issu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Trail%20View%20Continued/Trail%20View%20Continu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Water%20Quality%20due%20to%20Boating%20Traffic/Water%20Quality%20Due%20To%20Boating%20Traffic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ect%20Ranking%20Template%20V2.2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hancing%20Town%20Boating%20Docks/Enhancing%20Town%20Boating%20Dock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ousing%20and%20Building%20Space%20Issues/Housing%20and%20Building%20Space%20Issu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ight%20Pollution/Light%20Pollu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ongterm%20Environmental%20Observations%20in%20Acadia/Longterm%20Environmental%20Observations%20in%20Acad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erging%20Technology%20With%20Local%20Libraries%20and%20Museums/Merging%20Technology%20With%20Local%20Libraries%20and%20Museum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horeline%20Quality%20due%20to%20Boating%20Traffic/Shoreline%20Quality%20Due%20To%20Boating%20Traffi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ound%20Design%20Continued/Sound%20Design%20Continu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torm%20Drain%20Upgrades/Storm%20Drain%20Upgr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al Town Revenue"/>
      <sheetName val="Town Revenue Graphs"/>
    </sheetNames>
    <sheetDataSet>
      <sheetData sheetId="0">
        <row r="4">
          <cell r="I4">
            <v>796.875</v>
          </cell>
        </row>
        <row r="8">
          <cell r="I8">
            <v>636</v>
          </cell>
        </row>
        <row r="11">
          <cell r="I11">
            <v>466</v>
          </cell>
        </row>
        <row r="14">
          <cell r="I14">
            <v>710</v>
          </cell>
        </row>
        <row r="17">
          <cell r="I17">
            <v>657.75</v>
          </cell>
        </row>
        <row r="20">
          <cell r="I20">
            <v>630.625</v>
          </cell>
        </row>
        <row r="22">
          <cell r="I22">
            <v>879</v>
          </cell>
        </row>
        <row r="24">
          <cell r="I24">
            <v>941.25</v>
          </cell>
        </row>
        <row r="26">
          <cell r="I26">
            <v>990</v>
          </cell>
        </row>
        <row r="28">
          <cell r="D28" t="str">
            <v>Additional Town Revenue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796.875</v>
          </cell>
          <cell r="D2" t="str">
            <v>Cost</v>
          </cell>
          <cell r="E2">
            <v>710</v>
          </cell>
          <cell r="G2" t="str">
            <v>Skill Development</v>
          </cell>
          <cell r="H2">
            <v>990</v>
          </cell>
        </row>
        <row r="3">
          <cell r="A3" t="str">
            <v>Longevity</v>
          </cell>
          <cell r="B3">
            <v>636</v>
          </cell>
          <cell r="D3" t="str">
            <v>Image</v>
          </cell>
          <cell r="E3">
            <v>657.75</v>
          </cell>
          <cell r="G3" t="str">
            <v>Community Involvement</v>
          </cell>
          <cell r="H3">
            <v>941.25</v>
          </cell>
        </row>
        <row r="4">
          <cell r="A4" t="str">
            <v>Community Development</v>
          </cell>
          <cell r="B4">
            <v>466</v>
          </cell>
          <cell r="D4" t="str">
            <v>Sustainability</v>
          </cell>
          <cell r="E4">
            <v>630.625</v>
          </cell>
          <cell r="G4" t="str">
            <v>Group Dynamics</v>
          </cell>
          <cell r="H4">
            <v>879</v>
          </cell>
        </row>
        <row r="5">
          <cell r="B5">
            <v>1898.875</v>
          </cell>
          <cell r="E5">
            <v>1998.375</v>
          </cell>
          <cell r="H5">
            <v>2810.25</v>
          </cell>
        </row>
        <row r="55">
          <cell r="C55" t="str">
            <v>Additional Town Revenue</v>
          </cell>
          <cell r="D55" t="str">
            <v>Site: 
Additional Town Revenue</v>
          </cell>
        </row>
        <row r="56">
          <cell r="D56" t="str">
            <v>University: 
Additional Town Revenue</v>
          </cell>
        </row>
        <row r="57">
          <cell r="D57" t="str">
            <v>Student: 
Additional Town Revenue</v>
          </cell>
        </row>
        <row r="58">
          <cell r="D58" t="str">
            <v>Overall Score: Additional Town Revenue</v>
          </cell>
        </row>
        <row r="59">
          <cell r="D59" t="str">
            <v>Totals: 
Additional Town Revenue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king Issues"/>
      <sheetName val="Parking Issues Graphs"/>
    </sheetNames>
    <sheetDataSet>
      <sheetData sheetId="0">
        <row r="4">
          <cell r="I4">
            <v>765</v>
          </cell>
        </row>
        <row r="8">
          <cell r="I8">
            <v>810</v>
          </cell>
        </row>
        <row r="11">
          <cell r="I11">
            <v>733.5</v>
          </cell>
        </row>
        <row r="14">
          <cell r="I14">
            <v>710</v>
          </cell>
        </row>
        <row r="17">
          <cell r="I17">
            <v>771.75</v>
          </cell>
        </row>
        <row r="20">
          <cell r="I20">
            <v>715</v>
          </cell>
        </row>
        <row r="22">
          <cell r="I22">
            <v>817.5</v>
          </cell>
        </row>
        <row r="24">
          <cell r="I24">
            <v>848.75</v>
          </cell>
        </row>
        <row r="26">
          <cell r="I26">
            <v>840</v>
          </cell>
        </row>
        <row r="28">
          <cell r="D28" t="str">
            <v>Traffic and Parking Issues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765</v>
          </cell>
          <cell r="D2" t="str">
            <v>Cost</v>
          </cell>
          <cell r="E2">
            <v>710</v>
          </cell>
          <cell r="G2" t="str">
            <v>Skill Development</v>
          </cell>
          <cell r="H2">
            <v>840</v>
          </cell>
        </row>
        <row r="3">
          <cell r="A3" t="str">
            <v>Longevity</v>
          </cell>
          <cell r="B3">
            <v>810</v>
          </cell>
          <cell r="D3" t="str">
            <v>Image</v>
          </cell>
          <cell r="E3">
            <v>771.75</v>
          </cell>
          <cell r="G3" t="str">
            <v>Community Involvement</v>
          </cell>
          <cell r="H3">
            <v>848.75</v>
          </cell>
        </row>
        <row r="4">
          <cell r="A4" t="str">
            <v>Community Development</v>
          </cell>
          <cell r="B4">
            <v>733.5</v>
          </cell>
          <cell r="D4" t="str">
            <v>Sustainability</v>
          </cell>
          <cell r="E4">
            <v>715</v>
          </cell>
          <cell r="G4" t="str">
            <v>Group Dynamics</v>
          </cell>
          <cell r="H4">
            <v>817.5</v>
          </cell>
        </row>
        <row r="5">
          <cell r="B5">
            <v>2308.5</v>
          </cell>
          <cell r="E5">
            <v>2196.75</v>
          </cell>
          <cell r="H5">
            <v>2506.25</v>
          </cell>
        </row>
        <row r="55">
          <cell r="C55" t="str">
            <v>Traffic and Parking Issues</v>
          </cell>
          <cell r="D55" t="str">
            <v>Site: 
Traffic and Parking Issues</v>
          </cell>
        </row>
        <row r="56">
          <cell r="D56" t="str">
            <v>University: 
Traffic and Parking Issues</v>
          </cell>
        </row>
        <row r="57">
          <cell r="D57" t="str">
            <v>Student: 
Traffic and Parking Issues</v>
          </cell>
        </row>
        <row r="58">
          <cell r="D58" t="str">
            <v>Overall Score: Traffic and Parking Issues</v>
          </cell>
        </row>
        <row r="59">
          <cell r="D59" t="str">
            <v>Totals: 
Traffic and Parking Issues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il View"/>
      <sheetName val="Trail View Graphs"/>
    </sheetNames>
    <sheetDataSet>
      <sheetData sheetId="0">
        <row r="4">
          <cell r="I4">
            <v>1000</v>
          </cell>
        </row>
        <row r="8">
          <cell r="I8">
            <v>1335</v>
          </cell>
        </row>
        <row r="11">
          <cell r="I11">
            <v>712.5</v>
          </cell>
        </row>
        <row r="14">
          <cell r="I14">
            <v>650</v>
          </cell>
        </row>
        <row r="17">
          <cell r="I17">
            <v>1166.25</v>
          </cell>
        </row>
        <row r="20">
          <cell r="I20">
            <v>937.5</v>
          </cell>
        </row>
        <row r="22">
          <cell r="I22">
            <v>850</v>
          </cell>
        </row>
        <row r="24">
          <cell r="I24">
            <v>1000</v>
          </cell>
        </row>
        <row r="26">
          <cell r="I26">
            <v>1350</v>
          </cell>
        </row>
        <row r="28">
          <cell r="D28" t="str">
            <v>Trail View Continued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1000</v>
          </cell>
          <cell r="D2" t="str">
            <v>Cost</v>
          </cell>
          <cell r="E2">
            <v>650</v>
          </cell>
          <cell r="G2" t="str">
            <v>Skill Development</v>
          </cell>
          <cell r="H2">
            <v>1350</v>
          </cell>
        </row>
        <row r="3">
          <cell r="A3" t="str">
            <v>Longevity</v>
          </cell>
          <cell r="B3">
            <v>1335</v>
          </cell>
          <cell r="D3" t="str">
            <v>Image</v>
          </cell>
          <cell r="E3">
            <v>1166.25</v>
          </cell>
          <cell r="G3" t="str">
            <v>Community Involvement</v>
          </cell>
          <cell r="H3">
            <v>1000</v>
          </cell>
        </row>
        <row r="4">
          <cell r="A4" t="str">
            <v>Community Development</v>
          </cell>
          <cell r="B4">
            <v>712.5</v>
          </cell>
          <cell r="D4" t="str">
            <v>Sustainability</v>
          </cell>
          <cell r="E4">
            <v>937.5</v>
          </cell>
          <cell r="G4" t="str">
            <v>Group Dynamics</v>
          </cell>
          <cell r="H4">
            <v>850</v>
          </cell>
        </row>
        <row r="5">
          <cell r="B5">
            <v>3047.5</v>
          </cell>
          <cell r="E5">
            <v>2753.75</v>
          </cell>
          <cell r="H5">
            <v>3200</v>
          </cell>
        </row>
        <row r="55">
          <cell r="C55" t="str">
            <v>Trail View Continued</v>
          </cell>
          <cell r="D55" t="str">
            <v>Site: 
Trail View Continued</v>
          </cell>
        </row>
        <row r="56">
          <cell r="D56" t="str">
            <v>University: 
Trail View Continued</v>
          </cell>
        </row>
        <row r="57">
          <cell r="D57" t="str">
            <v>Student: 
Trail View Continued</v>
          </cell>
        </row>
        <row r="58">
          <cell r="D58" t="str">
            <v>Overall Score: Trail View Continued</v>
          </cell>
        </row>
        <row r="59">
          <cell r="D59" t="str">
            <v>Totals: 
Trail View Continued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Quality"/>
      <sheetName val="Water Quality Graphs"/>
    </sheetNames>
    <sheetDataSet>
      <sheetData sheetId="0">
        <row r="4">
          <cell r="I4">
            <v>975</v>
          </cell>
        </row>
        <row r="8">
          <cell r="I8">
            <v>975</v>
          </cell>
        </row>
        <row r="11">
          <cell r="I11">
            <v>740</v>
          </cell>
        </row>
        <row r="14">
          <cell r="I14">
            <v>615</v>
          </cell>
        </row>
        <row r="17">
          <cell r="I17">
            <v>1110</v>
          </cell>
        </row>
        <row r="20">
          <cell r="I20">
            <v>937.5</v>
          </cell>
        </row>
        <row r="22">
          <cell r="I22">
            <v>727.5</v>
          </cell>
        </row>
        <row r="24">
          <cell r="I24">
            <v>1013.75</v>
          </cell>
        </row>
        <row r="26">
          <cell r="I26">
            <v>900</v>
          </cell>
        </row>
        <row r="28">
          <cell r="D28" t="str">
            <v>Water Quality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975</v>
          </cell>
          <cell r="D2" t="str">
            <v>Cost</v>
          </cell>
          <cell r="E2">
            <v>615</v>
          </cell>
          <cell r="G2" t="str">
            <v>Skill Development</v>
          </cell>
          <cell r="H2">
            <v>900</v>
          </cell>
        </row>
        <row r="3">
          <cell r="A3" t="str">
            <v>Longevity</v>
          </cell>
          <cell r="B3">
            <v>975</v>
          </cell>
          <cell r="D3" t="str">
            <v>Image</v>
          </cell>
          <cell r="E3">
            <v>1110</v>
          </cell>
          <cell r="G3" t="str">
            <v>Community Involvement</v>
          </cell>
          <cell r="H3">
            <v>1013.75</v>
          </cell>
        </row>
        <row r="4">
          <cell r="A4" t="str">
            <v>Community Development</v>
          </cell>
          <cell r="B4">
            <v>740</v>
          </cell>
          <cell r="D4" t="str">
            <v>Sustainability</v>
          </cell>
          <cell r="E4">
            <v>937.5</v>
          </cell>
          <cell r="G4" t="str">
            <v>Group Dynamics</v>
          </cell>
          <cell r="H4">
            <v>727.5</v>
          </cell>
        </row>
        <row r="5">
          <cell r="B5">
            <v>2690</v>
          </cell>
          <cell r="E5">
            <v>2662.5</v>
          </cell>
          <cell r="H5">
            <v>2641.25</v>
          </cell>
        </row>
        <row r="55">
          <cell r="C55" t="str">
            <v>Water Quality</v>
          </cell>
          <cell r="D55" t="str">
            <v>Site: 
Water Quality</v>
          </cell>
        </row>
        <row r="56">
          <cell r="D56" t="str">
            <v>University: 
Water Quality</v>
          </cell>
        </row>
        <row r="57">
          <cell r="D57" t="str">
            <v>Student: 
Water Quality</v>
          </cell>
        </row>
        <row r="58">
          <cell r="D58" t="str">
            <v>Overall Score: Water Quality</v>
          </cell>
        </row>
        <row r="59">
          <cell r="D59" t="str">
            <v>Totals: 
Water Quality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Ranking"/>
      <sheetName val="Project Summary"/>
    </sheetNames>
    <sheetDataSet>
      <sheetData sheetId="0">
        <row r="4">
          <cell r="I4">
            <v>625</v>
          </cell>
        </row>
        <row r="8">
          <cell r="I8">
            <v>750</v>
          </cell>
        </row>
        <row r="11">
          <cell r="I11">
            <v>500</v>
          </cell>
        </row>
        <row r="14">
          <cell r="I14">
            <v>500</v>
          </cell>
        </row>
        <row r="17">
          <cell r="I17">
            <v>750</v>
          </cell>
        </row>
        <row r="20">
          <cell r="I20">
            <v>625</v>
          </cell>
        </row>
        <row r="22">
          <cell r="I22">
            <v>500</v>
          </cell>
        </row>
        <row r="24">
          <cell r="I24">
            <v>625</v>
          </cell>
        </row>
        <row r="26">
          <cell r="I26">
            <v>750</v>
          </cell>
        </row>
        <row r="28">
          <cell r="D28" t="str">
            <v>Hello World!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625</v>
          </cell>
          <cell r="D2" t="str">
            <v>Cost</v>
          </cell>
          <cell r="E2">
            <v>500</v>
          </cell>
          <cell r="G2" t="str">
            <v>Skill Development</v>
          </cell>
          <cell r="H2">
            <v>750</v>
          </cell>
        </row>
        <row r="3">
          <cell r="A3" t="str">
            <v>Longevity</v>
          </cell>
          <cell r="B3">
            <v>750</v>
          </cell>
          <cell r="D3" t="str">
            <v>Image</v>
          </cell>
          <cell r="E3">
            <v>750</v>
          </cell>
          <cell r="G3" t="str">
            <v>Community Involvement</v>
          </cell>
          <cell r="H3">
            <v>625</v>
          </cell>
        </row>
        <row r="4">
          <cell r="A4" t="str">
            <v>Community Development</v>
          </cell>
          <cell r="B4">
            <v>500</v>
          </cell>
          <cell r="D4" t="str">
            <v>Sustainability</v>
          </cell>
          <cell r="E4">
            <v>625</v>
          </cell>
          <cell r="G4" t="str">
            <v>Group Dynamics</v>
          </cell>
          <cell r="H4">
            <v>500</v>
          </cell>
        </row>
        <row r="5">
          <cell r="B5">
            <v>1875</v>
          </cell>
          <cell r="E5">
            <v>1875</v>
          </cell>
          <cell r="H5">
            <v>1875</v>
          </cell>
        </row>
        <row r="55">
          <cell r="C55" t="str">
            <v>Hello World!</v>
          </cell>
          <cell r="D55" t="str">
            <v>Site: 
Hello World!</v>
          </cell>
        </row>
        <row r="56">
          <cell r="D56" t="str">
            <v>University: 
Hello World!</v>
          </cell>
        </row>
        <row r="57">
          <cell r="D57" t="str">
            <v>Student: 
Hello World!</v>
          </cell>
        </row>
        <row r="58">
          <cell r="D58" t="str">
            <v>Overall Score: Hello World!</v>
          </cell>
        </row>
        <row r="59">
          <cell r="D59" t="str">
            <v>Totals: 
Hello World!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hancing Boating Docks"/>
      <sheetName val="Boating Docks Graphs"/>
    </sheetNames>
    <sheetDataSet>
      <sheetData sheetId="0">
        <row r="4">
          <cell r="I4">
            <v>732.5</v>
          </cell>
        </row>
        <row r="8">
          <cell r="I8">
            <v>729</v>
          </cell>
        </row>
        <row r="11">
          <cell r="I11">
            <v>606.5</v>
          </cell>
        </row>
        <row r="14">
          <cell r="I14">
            <v>695</v>
          </cell>
        </row>
        <row r="17">
          <cell r="I17">
            <v>791.25</v>
          </cell>
        </row>
        <row r="20">
          <cell r="I20">
            <v>681.25</v>
          </cell>
        </row>
        <row r="22">
          <cell r="I22">
            <v>850</v>
          </cell>
        </row>
        <row r="24">
          <cell r="I24">
            <v>737.5</v>
          </cell>
        </row>
        <row r="26">
          <cell r="I26">
            <v>810</v>
          </cell>
        </row>
        <row r="28">
          <cell r="D28" t="str">
            <v>Enhancing Boating Docks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732.5</v>
          </cell>
          <cell r="D2" t="str">
            <v>Cost</v>
          </cell>
          <cell r="E2">
            <v>695</v>
          </cell>
          <cell r="G2" t="str">
            <v>Skill Development</v>
          </cell>
          <cell r="H2">
            <v>810</v>
          </cell>
        </row>
        <row r="3">
          <cell r="A3" t="str">
            <v>Longevity</v>
          </cell>
          <cell r="B3">
            <v>729</v>
          </cell>
          <cell r="D3" t="str">
            <v>Image</v>
          </cell>
          <cell r="E3">
            <v>791.25</v>
          </cell>
          <cell r="G3" t="str">
            <v>Community Involvement</v>
          </cell>
          <cell r="H3">
            <v>737.5</v>
          </cell>
        </row>
        <row r="4">
          <cell r="A4" t="str">
            <v>Community Development</v>
          </cell>
          <cell r="B4">
            <v>606.5</v>
          </cell>
          <cell r="D4" t="str">
            <v>Sustainability</v>
          </cell>
          <cell r="E4">
            <v>681.25</v>
          </cell>
          <cell r="G4" t="str">
            <v>Group Dynamics</v>
          </cell>
          <cell r="H4">
            <v>850</v>
          </cell>
        </row>
        <row r="5">
          <cell r="B5">
            <v>2068</v>
          </cell>
          <cell r="E5">
            <v>2167.5</v>
          </cell>
          <cell r="H5">
            <v>2397.5</v>
          </cell>
        </row>
        <row r="55">
          <cell r="C55" t="str">
            <v>Enhancing Boating Docks</v>
          </cell>
          <cell r="D55" t="str">
            <v>Site: 
Enhancing Boating Docks</v>
          </cell>
        </row>
        <row r="56">
          <cell r="D56" t="str">
            <v>University: 
Enhancing Boating Docks</v>
          </cell>
        </row>
        <row r="57">
          <cell r="D57" t="str">
            <v>Student: 
Enhancing Boating Docks</v>
          </cell>
        </row>
        <row r="58">
          <cell r="D58" t="str">
            <v>Overall Score: Enhancing Boating Docks</v>
          </cell>
        </row>
        <row r="59">
          <cell r="D59" t="str">
            <v>Totals: 
Enhancing Boating Docks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 Space Issues"/>
      <sheetName val="Space Issues Graphs"/>
    </sheetNames>
    <sheetDataSet>
      <sheetData sheetId="0">
        <row r="4">
          <cell r="I4">
            <v>726.25</v>
          </cell>
        </row>
        <row r="8">
          <cell r="I8">
            <v>810</v>
          </cell>
        </row>
        <row r="11">
          <cell r="I11">
            <v>531.5</v>
          </cell>
        </row>
        <row r="14">
          <cell r="I14">
            <v>695</v>
          </cell>
        </row>
        <row r="17">
          <cell r="I17">
            <v>791.25</v>
          </cell>
        </row>
        <row r="20">
          <cell r="I20">
            <v>681.25</v>
          </cell>
        </row>
        <row r="22">
          <cell r="I22">
            <v>850</v>
          </cell>
        </row>
        <row r="24">
          <cell r="I24">
            <v>737.5</v>
          </cell>
        </row>
        <row r="26">
          <cell r="I26">
            <v>810</v>
          </cell>
        </row>
        <row r="28">
          <cell r="D28" t="str">
            <v>Building Space Issues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726.25</v>
          </cell>
          <cell r="D2" t="str">
            <v>Cost</v>
          </cell>
          <cell r="E2">
            <v>695</v>
          </cell>
          <cell r="G2" t="str">
            <v>Skill Development</v>
          </cell>
          <cell r="H2">
            <v>810</v>
          </cell>
        </row>
        <row r="3">
          <cell r="A3" t="str">
            <v>Longevity</v>
          </cell>
          <cell r="B3">
            <v>810</v>
          </cell>
          <cell r="D3" t="str">
            <v>Image</v>
          </cell>
          <cell r="E3">
            <v>791.25</v>
          </cell>
          <cell r="G3" t="str">
            <v>Community Involvement</v>
          </cell>
          <cell r="H3">
            <v>737.5</v>
          </cell>
        </row>
        <row r="4">
          <cell r="A4" t="str">
            <v>Community Development</v>
          </cell>
          <cell r="B4">
            <v>531.5</v>
          </cell>
          <cell r="D4" t="str">
            <v>Sustainability</v>
          </cell>
          <cell r="E4">
            <v>681.25</v>
          </cell>
          <cell r="G4" t="str">
            <v>Group Dynamics</v>
          </cell>
          <cell r="H4">
            <v>850</v>
          </cell>
        </row>
        <row r="5">
          <cell r="B5">
            <v>2067.75</v>
          </cell>
          <cell r="E5">
            <v>2167.5</v>
          </cell>
          <cell r="H5">
            <v>2397.5</v>
          </cell>
        </row>
        <row r="55">
          <cell r="C55" t="str">
            <v>Building Space Issues</v>
          </cell>
          <cell r="D55" t="str">
            <v>Site: 
Building Space Issues</v>
          </cell>
        </row>
        <row r="56">
          <cell r="D56" t="str">
            <v>University: 
Building Space Issues</v>
          </cell>
        </row>
        <row r="57">
          <cell r="D57" t="str">
            <v>Student: 
Building Space Issues</v>
          </cell>
        </row>
        <row r="58">
          <cell r="D58" t="str">
            <v>Overall Score: Building Space Issues</v>
          </cell>
        </row>
        <row r="59">
          <cell r="D59" t="str">
            <v>Totals: 
Building Space Issues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ht Pollution"/>
      <sheetName val="Light Pollution Graphs"/>
    </sheetNames>
    <sheetDataSet>
      <sheetData sheetId="0">
        <row r="4">
          <cell r="I4">
            <v>810</v>
          </cell>
        </row>
        <row r="8">
          <cell r="I8">
            <v>810</v>
          </cell>
        </row>
        <row r="11">
          <cell r="I11">
            <v>472.5</v>
          </cell>
        </row>
        <row r="14">
          <cell r="I14">
            <v>670</v>
          </cell>
        </row>
        <row r="17">
          <cell r="I17">
            <v>1158.75</v>
          </cell>
        </row>
        <row r="20">
          <cell r="I20">
            <v>1070.625</v>
          </cell>
        </row>
        <row r="22">
          <cell r="I22">
            <v>812</v>
          </cell>
        </row>
        <row r="24">
          <cell r="I24">
            <v>1050</v>
          </cell>
        </row>
        <row r="26">
          <cell r="I26">
            <v>1125</v>
          </cell>
        </row>
        <row r="28">
          <cell r="D28" t="str">
            <v>Light Pollution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810</v>
          </cell>
          <cell r="D2" t="str">
            <v>Cost</v>
          </cell>
          <cell r="E2">
            <v>670</v>
          </cell>
          <cell r="G2" t="str">
            <v>Skill Development</v>
          </cell>
          <cell r="H2">
            <v>1125</v>
          </cell>
        </row>
        <row r="3">
          <cell r="A3" t="str">
            <v>Longevity</v>
          </cell>
          <cell r="B3">
            <v>810</v>
          </cell>
          <cell r="D3" t="str">
            <v>Image</v>
          </cell>
          <cell r="E3">
            <v>1158.75</v>
          </cell>
          <cell r="G3" t="str">
            <v>Community Involvement</v>
          </cell>
          <cell r="H3">
            <v>1050</v>
          </cell>
        </row>
        <row r="4">
          <cell r="A4" t="str">
            <v>Community Development</v>
          </cell>
          <cell r="B4">
            <v>472.5</v>
          </cell>
          <cell r="D4" t="str">
            <v>Sustainability</v>
          </cell>
          <cell r="E4">
            <v>1070.625</v>
          </cell>
          <cell r="G4" t="str">
            <v>Group Dynamics</v>
          </cell>
          <cell r="H4">
            <v>812</v>
          </cell>
        </row>
        <row r="5">
          <cell r="B5">
            <v>2092.5</v>
          </cell>
          <cell r="E5">
            <v>2899.375</v>
          </cell>
          <cell r="H5">
            <v>2987</v>
          </cell>
        </row>
        <row r="55">
          <cell r="C55" t="str">
            <v>Light Pollution</v>
          </cell>
          <cell r="D55" t="str">
            <v>Site: 
Light Pollution</v>
          </cell>
        </row>
        <row r="56">
          <cell r="D56" t="str">
            <v>University: 
Light Pollution</v>
          </cell>
        </row>
        <row r="57">
          <cell r="D57" t="str">
            <v>Student: 
Light Pollution</v>
          </cell>
        </row>
        <row r="58">
          <cell r="D58" t="str">
            <v>Overall Score: Light Pollution</v>
          </cell>
        </row>
        <row r="59">
          <cell r="D59" t="str">
            <v>Totals: 
Light Pollution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ironment Observations"/>
      <sheetName val="Environment Observation Graphs"/>
    </sheetNames>
    <sheetDataSet>
      <sheetData sheetId="0">
        <row r="4">
          <cell r="I4">
            <v>908.75</v>
          </cell>
        </row>
        <row r="8">
          <cell r="I8">
            <v>1365</v>
          </cell>
        </row>
        <row r="11">
          <cell r="I11">
            <v>391.5</v>
          </cell>
        </row>
        <row r="14">
          <cell r="I14">
            <v>731</v>
          </cell>
        </row>
        <row r="17">
          <cell r="I17">
            <v>894</v>
          </cell>
        </row>
        <row r="20">
          <cell r="I20">
            <v>625</v>
          </cell>
        </row>
        <row r="22">
          <cell r="I22">
            <v>845</v>
          </cell>
        </row>
        <row r="24">
          <cell r="I24">
            <v>817.5</v>
          </cell>
        </row>
        <row r="26">
          <cell r="I26">
            <v>1245</v>
          </cell>
        </row>
        <row r="28">
          <cell r="D28" t="str">
            <v>Observations of Acadia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908.75</v>
          </cell>
          <cell r="D2" t="str">
            <v>Cost</v>
          </cell>
          <cell r="E2">
            <v>731</v>
          </cell>
          <cell r="G2" t="str">
            <v>Skill Development</v>
          </cell>
          <cell r="H2">
            <v>1245</v>
          </cell>
        </row>
        <row r="3">
          <cell r="A3" t="str">
            <v>Longevity</v>
          </cell>
          <cell r="B3">
            <v>1365</v>
          </cell>
          <cell r="D3" t="str">
            <v>Image</v>
          </cell>
          <cell r="E3">
            <v>894</v>
          </cell>
          <cell r="G3" t="str">
            <v>Community Involvement</v>
          </cell>
          <cell r="H3">
            <v>817.5</v>
          </cell>
        </row>
        <row r="4">
          <cell r="A4" t="str">
            <v>Community Development</v>
          </cell>
          <cell r="B4">
            <v>391.5</v>
          </cell>
          <cell r="D4" t="str">
            <v>Sustainability</v>
          </cell>
          <cell r="E4">
            <v>625</v>
          </cell>
          <cell r="G4" t="str">
            <v>Group Dynamics</v>
          </cell>
          <cell r="H4">
            <v>845</v>
          </cell>
        </row>
        <row r="5">
          <cell r="B5">
            <v>2665.25</v>
          </cell>
          <cell r="E5">
            <v>2250</v>
          </cell>
          <cell r="H5">
            <v>2907.5</v>
          </cell>
        </row>
        <row r="55">
          <cell r="C55" t="str">
            <v>Observations of Acadia</v>
          </cell>
          <cell r="D55" t="str">
            <v>Site: 
Observations of Acadia</v>
          </cell>
        </row>
        <row r="56">
          <cell r="D56" t="str">
            <v>University: 
Observations of Acadia</v>
          </cell>
        </row>
        <row r="57">
          <cell r="D57" t="str">
            <v>Student: 
Observations of Acadia</v>
          </cell>
        </row>
        <row r="58">
          <cell r="D58" t="str">
            <v>Overall Score: Observations of Acadia</v>
          </cell>
        </row>
        <row r="59">
          <cell r="D59" t="str">
            <v>Totals: 
Observations of Acadia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Tech"/>
      <sheetName val="Library Tech Graphs"/>
    </sheetNames>
    <sheetDataSet>
      <sheetData sheetId="0">
        <row r="4">
          <cell r="I4">
            <v>712.5</v>
          </cell>
        </row>
        <row r="8">
          <cell r="I8">
            <v>1080</v>
          </cell>
        </row>
        <row r="11">
          <cell r="I11">
            <v>590</v>
          </cell>
        </row>
        <row r="14">
          <cell r="I14">
            <v>686</v>
          </cell>
        </row>
        <row r="17">
          <cell r="I17">
            <v>960</v>
          </cell>
        </row>
        <row r="20">
          <cell r="I20">
            <v>737.5</v>
          </cell>
        </row>
        <row r="22">
          <cell r="I22">
            <v>625</v>
          </cell>
        </row>
        <row r="24">
          <cell r="I24">
            <v>1000</v>
          </cell>
        </row>
        <row r="26">
          <cell r="I26">
            <v>1050</v>
          </cell>
        </row>
        <row r="28">
          <cell r="D28" t="str">
            <v>Updating Libraries and Museums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712.5</v>
          </cell>
          <cell r="D2" t="str">
            <v>Cost</v>
          </cell>
          <cell r="E2">
            <v>686</v>
          </cell>
          <cell r="G2" t="str">
            <v>Skill Development</v>
          </cell>
          <cell r="H2">
            <v>1050</v>
          </cell>
        </row>
        <row r="3">
          <cell r="A3" t="str">
            <v>Longevity</v>
          </cell>
          <cell r="B3">
            <v>1080</v>
          </cell>
          <cell r="D3" t="str">
            <v>Image</v>
          </cell>
          <cell r="E3">
            <v>960</v>
          </cell>
          <cell r="G3" t="str">
            <v>Community Involvement</v>
          </cell>
          <cell r="H3">
            <v>1000</v>
          </cell>
        </row>
        <row r="4">
          <cell r="A4" t="str">
            <v>Community Development</v>
          </cell>
          <cell r="B4">
            <v>590</v>
          </cell>
          <cell r="D4" t="str">
            <v>Sustainability</v>
          </cell>
          <cell r="E4">
            <v>737.5</v>
          </cell>
          <cell r="G4" t="str">
            <v>Group Dynamics</v>
          </cell>
          <cell r="H4">
            <v>625</v>
          </cell>
        </row>
        <row r="5">
          <cell r="B5">
            <v>2382.5</v>
          </cell>
          <cell r="E5">
            <v>2383.5</v>
          </cell>
          <cell r="H5">
            <v>2675</v>
          </cell>
        </row>
        <row r="55">
          <cell r="C55" t="str">
            <v>Updating Libraries and Museums</v>
          </cell>
          <cell r="D55" t="str">
            <v>Site: 
Updating Libraries and Museums</v>
          </cell>
        </row>
        <row r="56">
          <cell r="D56" t="str">
            <v>University: 
Updating Libraries and Museums</v>
          </cell>
        </row>
        <row r="57">
          <cell r="D57" t="str">
            <v>Student: 
Updating Libraries and Museums</v>
          </cell>
        </row>
        <row r="58">
          <cell r="D58" t="str">
            <v>Overall Score: Updating Libraries and Museums</v>
          </cell>
        </row>
        <row r="59">
          <cell r="D59" t="str">
            <v>Totals: 
Updating Libraries and Museums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eline Quality"/>
      <sheetName val="Shoreline Quality Graphs"/>
    </sheetNames>
    <sheetDataSet>
      <sheetData sheetId="0">
        <row r="4">
          <cell r="I4">
            <v>928.125</v>
          </cell>
        </row>
        <row r="8">
          <cell r="I8">
            <v>1080</v>
          </cell>
        </row>
        <row r="11">
          <cell r="I11">
            <v>707.5</v>
          </cell>
        </row>
        <row r="14">
          <cell r="I14">
            <v>710</v>
          </cell>
        </row>
        <row r="17">
          <cell r="I17">
            <v>918.75</v>
          </cell>
        </row>
        <row r="20">
          <cell r="I20">
            <v>715.625</v>
          </cell>
        </row>
        <row r="22">
          <cell r="I22">
            <v>677.5</v>
          </cell>
        </row>
        <row r="24">
          <cell r="I24">
            <v>791.875</v>
          </cell>
        </row>
        <row r="26">
          <cell r="I26">
            <v>1012.5</v>
          </cell>
        </row>
        <row r="28">
          <cell r="D28" t="str">
            <v>Shoreline Quality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928.125</v>
          </cell>
          <cell r="D2" t="str">
            <v>Cost</v>
          </cell>
          <cell r="E2">
            <v>710</v>
          </cell>
          <cell r="G2" t="str">
            <v>Skill Development</v>
          </cell>
          <cell r="H2">
            <v>1012.5</v>
          </cell>
        </row>
        <row r="3">
          <cell r="A3" t="str">
            <v>Longevity</v>
          </cell>
          <cell r="B3">
            <v>1080</v>
          </cell>
          <cell r="D3" t="str">
            <v>Image</v>
          </cell>
          <cell r="E3">
            <v>918.75</v>
          </cell>
          <cell r="G3" t="str">
            <v>Community Involvement</v>
          </cell>
          <cell r="H3">
            <v>791.875</v>
          </cell>
        </row>
        <row r="4">
          <cell r="A4" t="str">
            <v>Community Development</v>
          </cell>
          <cell r="B4">
            <v>707.5</v>
          </cell>
          <cell r="D4" t="str">
            <v>Sustainability</v>
          </cell>
          <cell r="E4">
            <v>715.625</v>
          </cell>
          <cell r="G4" t="str">
            <v>Group Dynamics</v>
          </cell>
          <cell r="H4">
            <v>677.5</v>
          </cell>
        </row>
        <row r="5">
          <cell r="B5">
            <v>2715.625</v>
          </cell>
          <cell r="E5">
            <v>2344.375</v>
          </cell>
          <cell r="H5">
            <v>2481.875</v>
          </cell>
        </row>
        <row r="55">
          <cell r="C55" t="str">
            <v>Shoreline Quality</v>
          </cell>
          <cell r="D55" t="str">
            <v>Site: 
Shoreline Quality</v>
          </cell>
        </row>
        <row r="56">
          <cell r="D56" t="str">
            <v>University: 
Shoreline Quality</v>
          </cell>
        </row>
        <row r="57">
          <cell r="D57" t="str">
            <v>Student: 
Shoreline Quality</v>
          </cell>
        </row>
        <row r="58">
          <cell r="D58" t="str">
            <v>Overall Score: Shoreline Quality</v>
          </cell>
        </row>
        <row r="59">
          <cell r="D59" t="str">
            <v>Totals: 
Shoreline Quality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nd Design"/>
      <sheetName val="Sound Design Graphs"/>
    </sheetNames>
    <sheetDataSet>
      <sheetData sheetId="0">
        <row r="4">
          <cell r="I4">
            <v>615.625</v>
          </cell>
        </row>
        <row r="8">
          <cell r="I8">
            <v>1380</v>
          </cell>
        </row>
        <row r="11">
          <cell r="I11">
            <v>407.5</v>
          </cell>
        </row>
        <row r="14">
          <cell r="I14">
            <v>565</v>
          </cell>
        </row>
        <row r="17">
          <cell r="I17">
            <v>1031.25</v>
          </cell>
        </row>
        <row r="20">
          <cell r="I20">
            <v>800</v>
          </cell>
        </row>
        <row r="22">
          <cell r="I22">
            <v>602.5</v>
          </cell>
        </row>
        <row r="24">
          <cell r="I24">
            <v>765.625</v>
          </cell>
        </row>
        <row r="26">
          <cell r="I26">
            <v>1350</v>
          </cell>
        </row>
        <row r="28">
          <cell r="D28" t="str">
            <v>Sound Design Continued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615.625</v>
          </cell>
          <cell r="D2" t="str">
            <v>Cost</v>
          </cell>
          <cell r="E2">
            <v>565</v>
          </cell>
          <cell r="G2" t="str">
            <v>Skill Development</v>
          </cell>
          <cell r="H2">
            <v>1350</v>
          </cell>
        </row>
        <row r="3">
          <cell r="A3" t="str">
            <v>Longevity</v>
          </cell>
          <cell r="B3">
            <v>1380</v>
          </cell>
          <cell r="D3" t="str">
            <v>Image</v>
          </cell>
          <cell r="E3">
            <v>1031.25</v>
          </cell>
          <cell r="G3" t="str">
            <v>Community Involvement</v>
          </cell>
          <cell r="H3">
            <v>765.625</v>
          </cell>
        </row>
        <row r="4">
          <cell r="A4" t="str">
            <v>Community Development</v>
          </cell>
          <cell r="B4">
            <v>407.5</v>
          </cell>
          <cell r="D4" t="str">
            <v>Sustainability</v>
          </cell>
          <cell r="E4">
            <v>800</v>
          </cell>
          <cell r="G4" t="str">
            <v>Group Dynamics</v>
          </cell>
          <cell r="H4">
            <v>602.5</v>
          </cell>
        </row>
        <row r="5">
          <cell r="B5">
            <v>2403.125</v>
          </cell>
          <cell r="E5">
            <v>2396.25</v>
          </cell>
          <cell r="H5">
            <v>2718.125</v>
          </cell>
        </row>
        <row r="55">
          <cell r="C55" t="str">
            <v>Sound Design Continued</v>
          </cell>
          <cell r="D55" t="str">
            <v>Site: 
Sound Design Continued</v>
          </cell>
        </row>
        <row r="56">
          <cell r="D56" t="str">
            <v>University: 
Sound Design Continued</v>
          </cell>
        </row>
        <row r="57">
          <cell r="D57" t="str">
            <v>Student: 
Sound Design Continued</v>
          </cell>
        </row>
        <row r="58">
          <cell r="D58" t="str">
            <v>Overall Score: Sound Design Continued</v>
          </cell>
        </row>
        <row r="59">
          <cell r="D59" t="str">
            <v>Totals: 
Sound Design Continued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m Drains"/>
      <sheetName val="Storm Drains Graphs"/>
    </sheetNames>
    <sheetDataSet>
      <sheetData sheetId="0">
        <row r="4">
          <cell r="I4">
            <v>929.375</v>
          </cell>
        </row>
        <row r="8">
          <cell r="I8">
            <v>936</v>
          </cell>
        </row>
        <row r="11">
          <cell r="I11">
            <v>574.5</v>
          </cell>
        </row>
        <row r="14">
          <cell r="I14">
            <v>638</v>
          </cell>
        </row>
        <row r="17">
          <cell r="I17">
            <v>864</v>
          </cell>
        </row>
        <row r="20">
          <cell r="I20">
            <v>664.375</v>
          </cell>
        </row>
        <row r="22">
          <cell r="I22">
            <v>630.5</v>
          </cell>
        </row>
        <row r="24">
          <cell r="I24">
            <v>1077.5</v>
          </cell>
        </row>
        <row r="26">
          <cell r="I26">
            <v>1117.5</v>
          </cell>
        </row>
        <row r="28">
          <cell r="D28" t="str">
            <v>Storm Drain Upgrades</v>
          </cell>
        </row>
      </sheetData>
      <sheetData sheetId="1">
        <row r="1">
          <cell r="A1" t="str">
            <v>Site</v>
          </cell>
          <cell r="D1" t="str">
            <v>University</v>
          </cell>
          <cell r="G1" t="str">
            <v>Student</v>
          </cell>
        </row>
        <row r="2">
          <cell r="A2" t="str">
            <v>Current Events</v>
          </cell>
          <cell r="B2">
            <v>929.375</v>
          </cell>
          <cell r="D2" t="str">
            <v>Cost</v>
          </cell>
          <cell r="E2">
            <v>638</v>
          </cell>
          <cell r="G2" t="str">
            <v>Skill Development</v>
          </cell>
          <cell r="H2">
            <v>1117.5</v>
          </cell>
        </row>
        <row r="3">
          <cell r="A3" t="str">
            <v>Longevity</v>
          </cell>
          <cell r="B3">
            <v>936</v>
          </cell>
          <cell r="D3" t="str">
            <v>Image</v>
          </cell>
          <cell r="E3">
            <v>864</v>
          </cell>
          <cell r="G3" t="str">
            <v>Community Involvement</v>
          </cell>
          <cell r="H3">
            <v>1077.5</v>
          </cell>
        </row>
        <row r="4">
          <cell r="A4" t="str">
            <v>Community Development</v>
          </cell>
          <cell r="B4">
            <v>574.5</v>
          </cell>
          <cell r="D4" t="str">
            <v>Sustainability</v>
          </cell>
          <cell r="E4">
            <v>664.375</v>
          </cell>
          <cell r="G4" t="str">
            <v>Group Dynamics</v>
          </cell>
          <cell r="H4">
            <v>630.5</v>
          </cell>
        </row>
        <row r="5">
          <cell r="B5">
            <v>2439.875</v>
          </cell>
          <cell r="E5">
            <v>2166.375</v>
          </cell>
          <cell r="H5">
            <v>2825.5</v>
          </cell>
        </row>
        <row r="55">
          <cell r="C55" t="str">
            <v>Storm Drain Upgrades</v>
          </cell>
          <cell r="D55" t="str">
            <v>Site: 
Storm Drain Upgrades</v>
          </cell>
        </row>
        <row r="56">
          <cell r="D56" t="str">
            <v>University: 
Storm Drain Upgrades</v>
          </cell>
        </row>
        <row r="57">
          <cell r="D57" t="str">
            <v>Student: 
Storm Drain Upgrades</v>
          </cell>
        </row>
        <row r="58">
          <cell r="D58" t="str">
            <v>Overall Score: Storm Drain Upgrades</v>
          </cell>
        </row>
        <row r="59">
          <cell r="D59" t="str">
            <v>Totals: 
Storm Drain Upgrades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D8" sqref="D8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50</v>
      </c>
      <c r="G4" s="12">
        <v>2.5</v>
      </c>
      <c r="H4" s="12">
        <f t="shared" ref="H4:H27" si="0">F4*G4</f>
        <v>125</v>
      </c>
      <c r="I4" s="13">
        <f>(((H4+H5)+H6)+H7)*1.25</f>
        <v>625</v>
      </c>
    </row>
    <row r="5" spans="2:9" ht="15" customHeight="1" x14ac:dyDescent="0.25">
      <c r="B5" s="3"/>
      <c r="C5" s="14"/>
      <c r="E5" s="15" t="s">
        <v>10</v>
      </c>
      <c r="F5" s="13">
        <v>50</v>
      </c>
      <c r="G5" s="13">
        <v>2</v>
      </c>
      <c r="H5" s="13">
        <f t="shared" si="0"/>
        <v>100</v>
      </c>
      <c r="I5" s="16"/>
    </row>
    <row r="6" spans="2:9" ht="15" customHeight="1" x14ac:dyDescent="0.25">
      <c r="B6" s="3"/>
      <c r="C6" s="14"/>
      <c r="E6" s="15" t="s">
        <v>11</v>
      </c>
      <c r="F6" s="13">
        <v>50</v>
      </c>
      <c r="G6" s="13">
        <v>1.5</v>
      </c>
      <c r="H6" s="13">
        <f t="shared" si="0"/>
        <v>75</v>
      </c>
      <c r="I6" s="16"/>
    </row>
    <row r="7" spans="2:9" ht="15" customHeight="1" x14ac:dyDescent="0.25">
      <c r="B7" s="3"/>
      <c r="C7" s="14"/>
      <c r="E7" s="15" t="s">
        <v>12</v>
      </c>
      <c r="F7" s="13">
        <v>50</v>
      </c>
      <c r="G7" s="13">
        <v>4</v>
      </c>
      <c r="H7" s="13">
        <f t="shared" si="0"/>
        <v>200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50</v>
      </c>
      <c r="G8" s="13">
        <v>2</v>
      </c>
      <c r="H8" s="13">
        <f t="shared" si="0"/>
        <v>100</v>
      </c>
      <c r="I8" s="13">
        <f>((H8+H9)+H10)*1.5</f>
        <v>750</v>
      </c>
    </row>
    <row r="9" spans="2:9" ht="15" customHeight="1" x14ac:dyDescent="0.25">
      <c r="B9" s="3"/>
      <c r="C9" s="14"/>
      <c r="E9" s="15" t="s">
        <v>15</v>
      </c>
      <c r="F9" s="13">
        <v>50</v>
      </c>
      <c r="G9" s="13">
        <v>4</v>
      </c>
      <c r="H9" s="13">
        <f t="shared" si="0"/>
        <v>200</v>
      </c>
      <c r="I9" s="16"/>
    </row>
    <row r="10" spans="2:9" ht="15" customHeight="1" x14ac:dyDescent="0.25">
      <c r="B10" s="3"/>
      <c r="C10" s="14"/>
      <c r="E10" s="15" t="s">
        <v>16</v>
      </c>
      <c r="F10" s="13">
        <v>50</v>
      </c>
      <c r="G10" s="13">
        <v>4</v>
      </c>
      <c r="H10" s="13">
        <f t="shared" si="0"/>
        <v>200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50</v>
      </c>
      <c r="G11" s="13">
        <v>3.5</v>
      </c>
      <c r="H11" s="13">
        <f t="shared" si="0"/>
        <v>175</v>
      </c>
      <c r="I11" s="13">
        <f>((H11+H12)+H13)</f>
        <v>500</v>
      </c>
    </row>
    <row r="12" spans="2:9" ht="15" customHeight="1" x14ac:dyDescent="0.25">
      <c r="B12" s="3"/>
      <c r="C12" s="14"/>
      <c r="E12" s="15" t="s">
        <v>19</v>
      </c>
      <c r="F12" s="13">
        <v>50</v>
      </c>
      <c r="G12" s="13">
        <v>3.5</v>
      </c>
      <c r="H12" s="13">
        <f t="shared" si="0"/>
        <v>175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50</v>
      </c>
      <c r="G13" s="21">
        <v>3</v>
      </c>
      <c r="H13" s="21">
        <f t="shared" si="0"/>
        <v>150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50</v>
      </c>
      <c r="G14" s="12">
        <v>3</v>
      </c>
      <c r="H14" s="12">
        <f t="shared" si="0"/>
        <v>150</v>
      </c>
      <c r="I14" s="12">
        <f>((H14+H15)+H16)</f>
        <v>500</v>
      </c>
    </row>
    <row r="15" spans="2:9" ht="15" customHeight="1" x14ac:dyDescent="0.25">
      <c r="B15" s="3"/>
      <c r="C15" s="14"/>
      <c r="E15" s="15" t="s">
        <v>23</v>
      </c>
      <c r="F15" s="13">
        <v>50</v>
      </c>
      <c r="G15" s="13">
        <v>4</v>
      </c>
      <c r="H15" s="13">
        <f t="shared" si="0"/>
        <v>200</v>
      </c>
      <c r="I15" s="16"/>
    </row>
    <row r="16" spans="2:9" ht="15" customHeight="1" x14ac:dyDescent="0.25">
      <c r="B16" s="3"/>
      <c r="C16" s="14"/>
      <c r="E16" s="15" t="s">
        <v>24</v>
      </c>
      <c r="F16" s="13">
        <v>50</v>
      </c>
      <c r="G16" s="13">
        <v>3</v>
      </c>
      <c r="H16" s="13">
        <f t="shared" si="0"/>
        <v>150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50</v>
      </c>
      <c r="G17" s="13">
        <v>3.5</v>
      </c>
      <c r="H17" s="13">
        <f t="shared" si="0"/>
        <v>175</v>
      </c>
      <c r="I17" s="13">
        <f>((H17+H18)+H19)*1.5</f>
        <v>750</v>
      </c>
    </row>
    <row r="18" spans="2:9" ht="15" customHeight="1" x14ac:dyDescent="0.25">
      <c r="B18" s="3"/>
      <c r="C18" s="14"/>
      <c r="E18" s="15" t="s">
        <v>27</v>
      </c>
      <c r="F18" s="13">
        <v>50</v>
      </c>
      <c r="G18" s="13">
        <v>2.5</v>
      </c>
      <c r="H18" s="13">
        <f t="shared" si="0"/>
        <v>125</v>
      </c>
      <c r="I18" s="16"/>
    </row>
    <row r="19" spans="2:9" ht="15" customHeight="1" x14ac:dyDescent="0.25">
      <c r="B19" s="3"/>
      <c r="C19" s="14"/>
      <c r="E19" s="15" t="s">
        <v>28</v>
      </c>
      <c r="F19" s="13">
        <v>50</v>
      </c>
      <c r="G19" s="13">
        <v>4</v>
      </c>
      <c r="H19" s="13">
        <f t="shared" si="0"/>
        <v>200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50</v>
      </c>
      <c r="G20" s="13">
        <v>5.5</v>
      </c>
      <c r="H20" s="13">
        <f t="shared" si="0"/>
        <v>275</v>
      </c>
      <c r="I20" s="13">
        <f>(H21+H20)*1.25</f>
        <v>625</v>
      </c>
    </row>
    <row r="21" spans="2:9" ht="15" customHeight="1" x14ac:dyDescent="0.25">
      <c r="B21" s="3"/>
      <c r="C21" s="18"/>
      <c r="D21" s="19"/>
      <c r="E21" s="20" t="s">
        <v>31</v>
      </c>
      <c r="F21" s="21">
        <v>50</v>
      </c>
      <c r="G21" s="21">
        <v>4.5</v>
      </c>
      <c r="H21" s="21">
        <f t="shared" si="0"/>
        <v>225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50</v>
      </c>
      <c r="G22" s="12">
        <v>4.5</v>
      </c>
      <c r="H22" s="12">
        <f t="shared" si="0"/>
        <v>225</v>
      </c>
      <c r="I22" s="13">
        <f>(H22+H23)</f>
        <v>500</v>
      </c>
    </row>
    <row r="23" spans="2:9" ht="15" customHeight="1" x14ac:dyDescent="0.25">
      <c r="B23" s="3"/>
      <c r="C23" s="14"/>
      <c r="E23" s="15" t="s">
        <v>35</v>
      </c>
      <c r="F23" s="13">
        <v>50</v>
      </c>
      <c r="G23" s="13">
        <v>5.5</v>
      </c>
      <c r="H23" s="13">
        <f t="shared" si="0"/>
        <v>275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50</v>
      </c>
      <c r="G24" s="13">
        <v>4.5</v>
      </c>
      <c r="H24" s="13">
        <f t="shared" si="0"/>
        <v>225</v>
      </c>
      <c r="I24" s="13">
        <f>(H24+H25)*1.25</f>
        <v>625</v>
      </c>
    </row>
    <row r="25" spans="2:9" ht="15" customHeight="1" x14ac:dyDescent="0.25">
      <c r="B25" s="3"/>
      <c r="C25" s="14"/>
      <c r="E25" s="15" t="s">
        <v>38</v>
      </c>
      <c r="F25" s="13">
        <v>50</v>
      </c>
      <c r="G25" s="13">
        <v>5.5</v>
      </c>
      <c r="H25" s="13">
        <f t="shared" si="0"/>
        <v>275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50</v>
      </c>
      <c r="G26" s="13">
        <v>5</v>
      </c>
      <c r="H26" s="13">
        <f t="shared" si="0"/>
        <v>250</v>
      </c>
      <c r="I26" s="13">
        <f>(H26+H27)*1.5</f>
        <v>750</v>
      </c>
    </row>
    <row r="27" spans="2:9" ht="15" customHeight="1" x14ac:dyDescent="0.25">
      <c r="B27" s="3"/>
      <c r="C27" s="18"/>
      <c r="D27" s="19"/>
      <c r="E27" s="20" t="s">
        <v>41</v>
      </c>
      <c r="F27" s="21">
        <v>50</v>
      </c>
      <c r="G27" s="21">
        <v>5</v>
      </c>
      <c r="H27" s="21">
        <f t="shared" si="0"/>
        <v>250</v>
      </c>
      <c r="I27" s="16"/>
    </row>
    <row r="28" spans="2:9" ht="18.75" x14ac:dyDescent="0.3">
      <c r="B28" s="3"/>
      <c r="C28" s="4" t="s">
        <v>42</v>
      </c>
      <c r="D28" s="23" t="s">
        <v>67</v>
      </c>
      <c r="E28" s="5"/>
      <c r="F28" s="5"/>
      <c r="G28" s="24" t="s">
        <v>44</v>
      </c>
      <c r="H28" s="7">
        <f>SUM(H4:H27)</f>
        <v>4500</v>
      </c>
      <c r="I28" s="8">
        <f>SUM(I26,I24,I22,I20,I17,I14,I11,I8,I4)</f>
        <v>5625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85" zoomScaleNormal="85" zoomScalePageLayoutView="85" workbookViewId="0">
      <selection activeCell="Q48" sqref="Q48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'[4]Light Pollution'!I4</f>
        <v>810</v>
      </c>
      <c r="D2" s="25" t="s">
        <v>21</v>
      </c>
      <c r="E2" s="25">
        <f>'[4]Light Pollution'!I14</f>
        <v>670</v>
      </c>
      <c r="G2" s="25" t="s">
        <v>46</v>
      </c>
      <c r="H2" s="25">
        <f>'[4]Light Pollution'!I26</f>
        <v>1125</v>
      </c>
    </row>
    <row r="3" spans="1:8" ht="51" x14ac:dyDescent="0.2">
      <c r="A3" s="25" t="s">
        <v>47</v>
      </c>
      <c r="B3" s="25">
        <f>'[4]Light Pollution'!I8</f>
        <v>810</v>
      </c>
      <c r="D3" s="25" t="s">
        <v>25</v>
      </c>
      <c r="E3" s="25">
        <f>'[4]Light Pollution'!I17</f>
        <v>1158.75</v>
      </c>
      <c r="G3" s="25" t="s">
        <v>36</v>
      </c>
      <c r="H3" s="25">
        <f>'[4]Light Pollution'!I24</f>
        <v>1050</v>
      </c>
    </row>
    <row r="4" spans="1:8" ht="38.25" x14ac:dyDescent="0.2">
      <c r="A4" s="25" t="s">
        <v>48</v>
      </c>
      <c r="B4" s="25">
        <f>'[4]Light Pollution'!I11</f>
        <v>472.5</v>
      </c>
      <c r="D4" s="25" t="s">
        <v>29</v>
      </c>
      <c r="E4" s="25">
        <f>'[4]Light Pollution'!I20</f>
        <v>1070.625</v>
      </c>
      <c r="G4" s="25" t="s">
        <v>33</v>
      </c>
      <c r="H4" s="25">
        <f>'[4]Light Pollution'!I22</f>
        <v>812</v>
      </c>
    </row>
    <row r="5" spans="1:8" ht="15" customHeight="1" x14ac:dyDescent="0.2">
      <c r="A5" s="25" t="s">
        <v>5</v>
      </c>
      <c r="B5" s="25">
        <f>(B4+B3)+B2</f>
        <v>2092.5</v>
      </c>
      <c r="D5" s="25" t="s">
        <v>5</v>
      </c>
      <c r="E5" s="25">
        <f>(E4+E3)+E2</f>
        <v>2899.375</v>
      </c>
      <c r="G5" s="25" t="s">
        <v>5</v>
      </c>
      <c r="H5" s="25">
        <f>(H4+H3)+H2</f>
        <v>2987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'[4]Light Pollution'!D28</f>
        <v>Light Pollution</v>
      </c>
      <c r="D55" s="1" t="str">
        <f>B55&amp;CHAR(10)&amp;C55</f>
        <v>Site: 
Light Pollution</v>
      </c>
    </row>
    <row r="56" spans="2:4" ht="12.75" x14ac:dyDescent="0.25">
      <c r="B56" s="1" t="s">
        <v>51</v>
      </c>
      <c r="D56" s="1" t="str">
        <f>B56&amp;CHAR(10)&amp;C55</f>
        <v>University: 
Light Pollution</v>
      </c>
    </row>
    <row r="57" spans="2:4" ht="12.75" x14ac:dyDescent="0.25">
      <c r="B57" s="1" t="s">
        <v>52</v>
      </c>
      <c r="D57" s="1" t="str">
        <f>B57&amp;CHAR(10)&amp;C55</f>
        <v>Student: 
Light Pollution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Light Pollution</v>
      </c>
    </row>
    <row r="59" spans="2:4" ht="15" customHeight="1" x14ac:dyDescent="0.25">
      <c r="B59" s="1" t="s">
        <v>53</v>
      </c>
      <c r="D59" s="1" t="str">
        <f>B59&amp;CHAR(10)&amp;C55</f>
        <v>Totals: 
Light Pollution</v>
      </c>
    </row>
  </sheetData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D29" sqref="D29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38</v>
      </c>
      <c r="G4" s="12">
        <v>2.5</v>
      </c>
      <c r="H4" s="12">
        <f t="shared" ref="H4:H27" si="0">F4*G4</f>
        <v>95</v>
      </c>
      <c r="I4" s="13">
        <f>(((H4+H5)+H6)+H7)*1.25</f>
        <v>908.75</v>
      </c>
    </row>
    <row r="5" spans="2:9" ht="15" customHeight="1" x14ac:dyDescent="0.25">
      <c r="B5" s="3"/>
      <c r="C5" s="14"/>
      <c r="E5" s="15" t="s">
        <v>10</v>
      </c>
      <c r="F5" s="13">
        <v>80</v>
      </c>
      <c r="G5" s="13">
        <v>2</v>
      </c>
      <c r="H5" s="13">
        <f t="shared" si="0"/>
        <v>160</v>
      </c>
      <c r="I5" s="16"/>
    </row>
    <row r="6" spans="2:9" ht="15" customHeight="1" x14ac:dyDescent="0.25">
      <c r="B6" s="3"/>
      <c r="C6" s="14"/>
      <c r="E6" s="15" t="s">
        <v>11</v>
      </c>
      <c r="F6" s="13">
        <v>48</v>
      </c>
      <c r="G6" s="13">
        <v>1.5</v>
      </c>
      <c r="H6" s="13">
        <f t="shared" si="0"/>
        <v>72</v>
      </c>
      <c r="I6" s="16"/>
    </row>
    <row r="7" spans="2:9" ht="15" customHeight="1" x14ac:dyDescent="0.25">
      <c r="B7" s="3"/>
      <c r="C7" s="14"/>
      <c r="E7" s="15" t="s">
        <v>12</v>
      </c>
      <c r="F7" s="13">
        <v>100</v>
      </c>
      <c r="G7" s="13">
        <v>4</v>
      </c>
      <c r="H7" s="13">
        <f t="shared" si="0"/>
        <v>400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95</v>
      </c>
      <c r="G8" s="13">
        <v>2</v>
      </c>
      <c r="H8" s="13">
        <f t="shared" si="0"/>
        <v>190</v>
      </c>
      <c r="I8" s="13">
        <f>((H8+H9)+H10)*1.5</f>
        <v>1365</v>
      </c>
    </row>
    <row r="9" spans="2:9" ht="15" customHeight="1" x14ac:dyDescent="0.25">
      <c r="B9" s="3"/>
      <c r="C9" s="14"/>
      <c r="E9" s="15" t="s">
        <v>15</v>
      </c>
      <c r="F9" s="13">
        <v>90</v>
      </c>
      <c r="G9" s="13">
        <v>4</v>
      </c>
      <c r="H9" s="13">
        <f t="shared" si="0"/>
        <v>360</v>
      </c>
      <c r="I9" s="16"/>
    </row>
    <row r="10" spans="2:9" ht="15" customHeight="1" x14ac:dyDescent="0.25">
      <c r="B10" s="3"/>
      <c r="C10" s="14"/>
      <c r="E10" s="15" t="s">
        <v>16</v>
      </c>
      <c r="F10" s="13">
        <v>90</v>
      </c>
      <c r="G10" s="13">
        <v>4</v>
      </c>
      <c r="H10" s="13">
        <f t="shared" si="0"/>
        <v>360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20</v>
      </c>
      <c r="G11" s="13">
        <v>3.5</v>
      </c>
      <c r="H11" s="13">
        <f t="shared" si="0"/>
        <v>70</v>
      </c>
      <c r="I11" s="13">
        <f>((H11+H12)+H13)</f>
        <v>391.5</v>
      </c>
    </row>
    <row r="12" spans="2:9" ht="15" customHeight="1" x14ac:dyDescent="0.25">
      <c r="B12" s="3"/>
      <c r="C12" s="14"/>
      <c r="E12" s="15" t="s">
        <v>19</v>
      </c>
      <c r="F12" s="13">
        <v>37</v>
      </c>
      <c r="G12" s="13">
        <v>3.5</v>
      </c>
      <c r="H12" s="13">
        <f t="shared" si="0"/>
        <v>129.5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64</v>
      </c>
      <c r="G13" s="21">
        <v>3</v>
      </c>
      <c r="H13" s="21">
        <f t="shared" si="0"/>
        <v>192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57</v>
      </c>
      <c r="G14" s="12">
        <v>3</v>
      </c>
      <c r="H14" s="12">
        <f t="shared" si="0"/>
        <v>171</v>
      </c>
      <c r="I14" s="12">
        <f>((H14+H15)+H16)</f>
        <v>731</v>
      </c>
    </row>
    <row r="15" spans="2:9" ht="15" customHeight="1" x14ac:dyDescent="0.25">
      <c r="B15" s="3"/>
      <c r="C15" s="14"/>
      <c r="E15" s="15" t="s">
        <v>23</v>
      </c>
      <c r="F15" s="13">
        <v>80</v>
      </c>
      <c r="G15" s="13">
        <v>4</v>
      </c>
      <c r="H15" s="13">
        <f t="shared" si="0"/>
        <v>320</v>
      </c>
      <c r="I15" s="16"/>
    </row>
    <row r="16" spans="2:9" ht="15" customHeight="1" x14ac:dyDescent="0.25">
      <c r="B16" s="3"/>
      <c r="C16" s="14"/>
      <c r="E16" s="15" t="s">
        <v>24</v>
      </c>
      <c r="F16" s="13">
        <v>80</v>
      </c>
      <c r="G16" s="13">
        <v>3</v>
      </c>
      <c r="H16" s="13">
        <f t="shared" si="0"/>
        <v>240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50</v>
      </c>
      <c r="G17" s="13">
        <v>3.5</v>
      </c>
      <c r="H17" s="13">
        <f t="shared" si="0"/>
        <v>175</v>
      </c>
      <c r="I17" s="13">
        <f>((H17+H18)+H19)*1.5</f>
        <v>894</v>
      </c>
    </row>
    <row r="18" spans="2:9" ht="15" customHeight="1" x14ac:dyDescent="0.25">
      <c r="B18" s="3"/>
      <c r="C18" s="14"/>
      <c r="E18" s="15" t="s">
        <v>27</v>
      </c>
      <c r="F18" s="13">
        <v>50</v>
      </c>
      <c r="G18" s="13">
        <v>2.5</v>
      </c>
      <c r="H18" s="13">
        <f t="shared" si="0"/>
        <v>125</v>
      </c>
      <c r="I18" s="16"/>
    </row>
    <row r="19" spans="2:9" ht="15" customHeight="1" x14ac:dyDescent="0.25">
      <c r="B19" s="3"/>
      <c r="C19" s="14"/>
      <c r="E19" s="15" t="s">
        <v>28</v>
      </c>
      <c r="F19" s="13">
        <v>74</v>
      </c>
      <c r="G19" s="13">
        <v>4</v>
      </c>
      <c r="H19" s="13">
        <f t="shared" si="0"/>
        <v>296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50</v>
      </c>
      <c r="G20" s="13">
        <v>5.5</v>
      </c>
      <c r="H20" s="13">
        <f t="shared" si="0"/>
        <v>275</v>
      </c>
      <c r="I20" s="13">
        <f>(H21+H20)*1.25</f>
        <v>625</v>
      </c>
    </row>
    <row r="21" spans="2:9" ht="15" customHeight="1" x14ac:dyDescent="0.25">
      <c r="B21" s="3"/>
      <c r="C21" s="18"/>
      <c r="D21" s="19"/>
      <c r="E21" s="20" t="s">
        <v>31</v>
      </c>
      <c r="F21" s="21">
        <v>50</v>
      </c>
      <c r="G21" s="21">
        <v>4.5</v>
      </c>
      <c r="H21" s="21">
        <f t="shared" si="0"/>
        <v>225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90</v>
      </c>
      <c r="G22" s="12">
        <v>4.5</v>
      </c>
      <c r="H22" s="12">
        <f t="shared" si="0"/>
        <v>405</v>
      </c>
      <c r="I22" s="13">
        <f>(H22+H23)</f>
        <v>845</v>
      </c>
    </row>
    <row r="23" spans="2:9" ht="15" customHeight="1" x14ac:dyDescent="0.25">
      <c r="B23" s="3"/>
      <c r="C23" s="14"/>
      <c r="E23" s="15" t="s">
        <v>35</v>
      </c>
      <c r="F23" s="13">
        <v>80</v>
      </c>
      <c r="G23" s="13">
        <v>5.5</v>
      </c>
      <c r="H23" s="13">
        <f t="shared" si="0"/>
        <v>440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72</v>
      </c>
      <c r="G24" s="13">
        <v>4.5</v>
      </c>
      <c r="H24" s="13">
        <f t="shared" si="0"/>
        <v>324</v>
      </c>
      <c r="I24" s="13">
        <f>(H24+H25)*1.25</f>
        <v>817.5</v>
      </c>
    </row>
    <row r="25" spans="2:9" ht="15" customHeight="1" x14ac:dyDescent="0.25">
      <c r="B25" s="3"/>
      <c r="C25" s="14"/>
      <c r="E25" s="15" t="s">
        <v>38</v>
      </c>
      <c r="F25" s="13">
        <v>60</v>
      </c>
      <c r="G25" s="13">
        <v>5.5</v>
      </c>
      <c r="H25" s="13">
        <f t="shared" si="0"/>
        <v>330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76</v>
      </c>
      <c r="G26" s="13">
        <v>5</v>
      </c>
      <c r="H26" s="13">
        <f t="shared" si="0"/>
        <v>380</v>
      </c>
      <c r="I26" s="13">
        <f>(H26+H27)*1.5</f>
        <v>1245</v>
      </c>
    </row>
    <row r="27" spans="2:9" ht="15" customHeight="1" x14ac:dyDescent="0.25">
      <c r="B27" s="3"/>
      <c r="C27" s="18"/>
      <c r="D27" s="19"/>
      <c r="E27" s="20" t="s">
        <v>41</v>
      </c>
      <c r="F27" s="21">
        <v>90</v>
      </c>
      <c r="G27" s="21">
        <v>5</v>
      </c>
      <c r="H27" s="21">
        <f t="shared" si="0"/>
        <v>450</v>
      </c>
      <c r="I27" s="16"/>
    </row>
    <row r="28" spans="2:9" ht="18.75" x14ac:dyDescent="0.3">
      <c r="B28" s="3"/>
      <c r="C28" s="4" t="s">
        <v>42</v>
      </c>
      <c r="D28" s="23" t="s">
        <v>57</v>
      </c>
      <c r="E28" s="5"/>
      <c r="F28" s="5"/>
      <c r="G28" s="24" t="s">
        <v>44</v>
      </c>
      <c r="H28" s="7">
        <f>SUM(H4:H27)</f>
        <v>6184.5</v>
      </c>
      <c r="I28" s="8">
        <f>SUM(I26,I24,I22,I20,I17,I14,I11,I8,I4)</f>
        <v>7822.75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Q48" sqref="Q48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'[5]Environment Observations'!I4</f>
        <v>908.75</v>
      </c>
      <c r="D2" s="25" t="s">
        <v>21</v>
      </c>
      <c r="E2" s="25">
        <f>'[5]Environment Observations'!I14</f>
        <v>731</v>
      </c>
      <c r="G2" s="25" t="s">
        <v>46</v>
      </c>
      <c r="H2" s="25">
        <f>'[5]Environment Observations'!I26</f>
        <v>1245</v>
      </c>
    </row>
    <row r="3" spans="1:8" ht="51" x14ac:dyDescent="0.2">
      <c r="A3" s="25" t="s">
        <v>47</v>
      </c>
      <c r="B3" s="25">
        <f>'[5]Environment Observations'!I8</f>
        <v>1365</v>
      </c>
      <c r="D3" s="25" t="s">
        <v>25</v>
      </c>
      <c r="E3" s="25">
        <f>'[5]Environment Observations'!I17</f>
        <v>894</v>
      </c>
      <c r="G3" s="25" t="s">
        <v>36</v>
      </c>
      <c r="H3" s="25">
        <f>'[5]Environment Observations'!I24</f>
        <v>817.5</v>
      </c>
    </row>
    <row r="4" spans="1:8" ht="38.25" x14ac:dyDescent="0.2">
      <c r="A4" s="25" t="s">
        <v>48</v>
      </c>
      <c r="B4" s="25">
        <f>'[5]Environment Observations'!I11</f>
        <v>391.5</v>
      </c>
      <c r="D4" s="25" t="s">
        <v>29</v>
      </c>
      <c r="E4" s="25">
        <f>'[5]Environment Observations'!I20</f>
        <v>625</v>
      </c>
      <c r="G4" s="25" t="s">
        <v>33</v>
      </c>
      <c r="H4" s="25">
        <f>'[5]Environment Observations'!I22</f>
        <v>845</v>
      </c>
    </row>
    <row r="5" spans="1:8" ht="15" customHeight="1" x14ac:dyDescent="0.2">
      <c r="A5" s="25" t="s">
        <v>5</v>
      </c>
      <c r="B5" s="25">
        <f>(B4+B3)+B2</f>
        <v>2665.25</v>
      </c>
      <c r="D5" s="25" t="s">
        <v>5</v>
      </c>
      <c r="E5" s="25">
        <f>(E4+E3)+E2</f>
        <v>2250</v>
      </c>
      <c r="G5" s="25" t="s">
        <v>5</v>
      </c>
      <c r="H5" s="25">
        <f>(H4+H3)+H2</f>
        <v>2907.5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'[5]Environment Observations'!D28</f>
        <v>Observations of Acadia</v>
      </c>
      <c r="D55" s="1" t="str">
        <f>B55&amp;CHAR(10)&amp;C55</f>
        <v>Site: 
Observations of Acadia</v>
      </c>
    </row>
    <row r="56" spans="2:4" ht="12.75" x14ac:dyDescent="0.25">
      <c r="B56" s="1" t="s">
        <v>51</v>
      </c>
      <c r="D56" s="1" t="str">
        <f>B56&amp;CHAR(10)&amp;C55</f>
        <v>University: 
Observations of Acadia</v>
      </c>
    </row>
    <row r="57" spans="2:4" ht="12.75" x14ac:dyDescent="0.25">
      <c r="B57" s="1" t="s">
        <v>52</v>
      </c>
      <c r="D57" s="1" t="str">
        <f>B57&amp;CHAR(10)&amp;C55</f>
        <v>Student: 
Observations of Acadia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Observations of Acadia</v>
      </c>
    </row>
    <row r="59" spans="2:4" ht="15" customHeight="1" x14ac:dyDescent="0.25">
      <c r="B59" s="1" t="s">
        <v>53</v>
      </c>
      <c r="D59" s="1" t="str">
        <f>B59&amp;CHAR(10)&amp;C55</f>
        <v>Totals: 
Observations of Acadia</v>
      </c>
    </row>
  </sheetData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D30" sqref="D30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65</v>
      </c>
      <c r="G4" s="12">
        <v>2.5</v>
      </c>
      <c r="H4" s="12">
        <f t="shared" ref="H4:H27" si="0">F4*G4</f>
        <v>162.5</v>
      </c>
      <c r="I4" s="13">
        <f>(((H4+H5)+H6)+H7)*1.25</f>
        <v>712.5</v>
      </c>
    </row>
    <row r="5" spans="2:9" ht="15" customHeight="1" x14ac:dyDescent="0.25">
      <c r="B5" s="3"/>
      <c r="C5" s="14"/>
      <c r="E5" s="15" t="s">
        <v>10</v>
      </c>
      <c r="F5" s="13">
        <v>75</v>
      </c>
      <c r="G5" s="13">
        <v>2</v>
      </c>
      <c r="H5" s="13">
        <f t="shared" si="0"/>
        <v>150</v>
      </c>
      <c r="I5" s="16"/>
    </row>
    <row r="6" spans="2:9" ht="15" customHeight="1" x14ac:dyDescent="0.25">
      <c r="B6" s="3"/>
      <c r="C6" s="14"/>
      <c r="E6" s="15" t="s">
        <v>11</v>
      </c>
      <c r="F6" s="13">
        <v>65</v>
      </c>
      <c r="G6" s="13">
        <v>1.5</v>
      </c>
      <c r="H6" s="13">
        <f t="shared" si="0"/>
        <v>97.5</v>
      </c>
      <c r="I6" s="16"/>
    </row>
    <row r="7" spans="2:9" ht="15" customHeight="1" x14ac:dyDescent="0.25">
      <c r="B7" s="3"/>
      <c r="C7" s="14"/>
      <c r="E7" s="15" t="s">
        <v>12</v>
      </c>
      <c r="F7" s="13">
        <v>40</v>
      </c>
      <c r="G7" s="13">
        <v>4</v>
      </c>
      <c r="H7" s="13">
        <f t="shared" si="0"/>
        <v>160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70</v>
      </c>
      <c r="G8" s="13">
        <v>2</v>
      </c>
      <c r="H8" s="13">
        <f t="shared" si="0"/>
        <v>140</v>
      </c>
      <c r="I8" s="13">
        <f>((H8+H9)+H10)*1.5</f>
        <v>1080</v>
      </c>
    </row>
    <row r="9" spans="2:9" ht="15" customHeight="1" x14ac:dyDescent="0.25">
      <c r="B9" s="3"/>
      <c r="C9" s="14"/>
      <c r="E9" s="15" t="s">
        <v>15</v>
      </c>
      <c r="F9" s="13">
        <v>70</v>
      </c>
      <c r="G9" s="13">
        <v>4</v>
      </c>
      <c r="H9" s="13">
        <f t="shared" si="0"/>
        <v>280</v>
      </c>
      <c r="I9" s="16"/>
    </row>
    <row r="10" spans="2:9" ht="15" customHeight="1" x14ac:dyDescent="0.25">
      <c r="B10" s="3"/>
      <c r="C10" s="14"/>
      <c r="E10" s="15" t="s">
        <v>16</v>
      </c>
      <c r="F10" s="13">
        <v>75</v>
      </c>
      <c r="G10" s="13">
        <v>4</v>
      </c>
      <c r="H10" s="13">
        <f t="shared" si="0"/>
        <v>300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30</v>
      </c>
      <c r="G11" s="13">
        <v>3.5</v>
      </c>
      <c r="H11" s="13">
        <f t="shared" si="0"/>
        <v>105</v>
      </c>
      <c r="I11" s="13">
        <f>((H11+H12)+H13)</f>
        <v>590</v>
      </c>
    </row>
    <row r="12" spans="2:9" ht="15" customHeight="1" x14ac:dyDescent="0.25">
      <c r="B12" s="3"/>
      <c r="C12" s="14"/>
      <c r="E12" s="15" t="s">
        <v>19</v>
      </c>
      <c r="F12" s="13">
        <v>70</v>
      </c>
      <c r="G12" s="13">
        <v>3.5</v>
      </c>
      <c r="H12" s="13">
        <f t="shared" si="0"/>
        <v>245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80</v>
      </c>
      <c r="G13" s="21">
        <v>3</v>
      </c>
      <c r="H13" s="21">
        <f t="shared" si="0"/>
        <v>240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50</v>
      </c>
      <c r="G14" s="12">
        <v>3</v>
      </c>
      <c r="H14" s="12">
        <f t="shared" si="0"/>
        <v>150</v>
      </c>
      <c r="I14" s="12">
        <f>((H14+H15)+H16)</f>
        <v>686</v>
      </c>
    </row>
    <row r="15" spans="2:9" ht="15" customHeight="1" x14ac:dyDescent="0.25">
      <c r="B15" s="3"/>
      <c r="C15" s="14"/>
      <c r="E15" s="15" t="s">
        <v>23</v>
      </c>
      <c r="F15" s="13">
        <v>80</v>
      </c>
      <c r="G15" s="13">
        <v>4</v>
      </c>
      <c r="H15" s="13">
        <f t="shared" si="0"/>
        <v>320</v>
      </c>
      <c r="I15" s="16"/>
    </row>
    <row r="16" spans="2:9" ht="15" customHeight="1" x14ac:dyDescent="0.25">
      <c r="B16" s="3"/>
      <c r="C16" s="14"/>
      <c r="E16" s="15" t="s">
        <v>24</v>
      </c>
      <c r="F16" s="13">
        <v>72</v>
      </c>
      <c r="G16" s="13">
        <v>3</v>
      </c>
      <c r="H16" s="13">
        <f t="shared" si="0"/>
        <v>216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70</v>
      </c>
      <c r="G17" s="13">
        <v>3.5</v>
      </c>
      <c r="H17" s="13">
        <f t="shared" si="0"/>
        <v>245</v>
      </c>
      <c r="I17" s="13">
        <f>((H17+H18)+H19)*1.5</f>
        <v>960</v>
      </c>
    </row>
    <row r="18" spans="2:9" ht="15" customHeight="1" x14ac:dyDescent="0.25">
      <c r="B18" s="3"/>
      <c r="C18" s="14"/>
      <c r="E18" s="15" t="s">
        <v>27</v>
      </c>
      <c r="F18" s="13">
        <v>78</v>
      </c>
      <c r="G18" s="13">
        <v>2.5</v>
      </c>
      <c r="H18" s="13">
        <f t="shared" si="0"/>
        <v>195</v>
      </c>
      <c r="I18" s="16"/>
    </row>
    <row r="19" spans="2:9" ht="15" customHeight="1" x14ac:dyDescent="0.25">
      <c r="B19" s="3"/>
      <c r="C19" s="14"/>
      <c r="E19" s="15" t="s">
        <v>28</v>
      </c>
      <c r="F19" s="13">
        <v>50</v>
      </c>
      <c r="G19" s="13">
        <v>4</v>
      </c>
      <c r="H19" s="13">
        <f t="shared" si="0"/>
        <v>200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50</v>
      </c>
      <c r="G20" s="13">
        <v>5.5</v>
      </c>
      <c r="H20" s="13">
        <f t="shared" si="0"/>
        <v>275</v>
      </c>
      <c r="I20" s="13">
        <f>(H21+H20)*1.25</f>
        <v>737.5</v>
      </c>
    </row>
    <row r="21" spans="2:9" ht="15" customHeight="1" x14ac:dyDescent="0.25">
      <c r="B21" s="3"/>
      <c r="C21" s="18"/>
      <c r="D21" s="19"/>
      <c r="E21" s="20" t="s">
        <v>31</v>
      </c>
      <c r="F21" s="21">
        <v>70</v>
      </c>
      <c r="G21" s="21">
        <v>4.5</v>
      </c>
      <c r="H21" s="21">
        <f t="shared" si="0"/>
        <v>315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35</v>
      </c>
      <c r="G22" s="12">
        <v>4.5</v>
      </c>
      <c r="H22" s="12">
        <f t="shared" si="0"/>
        <v>157.5</v>
      </c>
      <c r="I22" s="13">
        <f>(H22+H23)</f>
        <v>625</v>
      </c>
    </row>
    <row r="23" spans="2:9" ht="15" customHeight="1" x14ac:dyDescent="0.25">
      <c r="B23" s="3"/>
      <c r="C23" s="14"/>
      <c r="E23" s="15" t="s">
        <v>35</v>
      </c>
      <c r="F23" s="13">
        <v>85</v>
      </c>
      <c r="G23" s="13">
        <v>5.5</v>
      </c>
      <c r="H23" s="13">
        <f t="shared" si="0"/>
        <v>467.5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80</v>
      </c>
      <c r="G24" s="13">
        <v>4.5</v>
      </c>
      <c r="H24" s="13">
        <f t="shared" si="0"/>
        <v>360</v>
      </c>
      <c r="I24" s="13">
        <f>(H24+H25)*1.25</f>
        <v>1000</v>
      </c>
    </row>
    <row r="25" spans="2:9" ht="15" customHeight="1" x14ac:dyDescent="0.25">
      <c r="B25" s="3"/>
      <c r="C25" s="14"/>
      <c r="E25" s="15" t="s">
        <v>38</v>
      </c>
      <c r="F25" s="13">
        <v>80</v>
      </c>
      <c r="G25" s="13">
        <v>5.5</v>
      </c>
      <c r="H25" s="13">
        <f t="shared" si="0"/>
        <v>440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50</v>
      </c>
      <c r="G26" s="13">
        <v>5</v>
      </c>
      <c r="H26" s="13">
        <f t="shared" si="0"/>
        <v>250</v>
      </c>
      <c r="I26" s="13">
        <f>(H26+H27)*1.5</f>
        <v>1050</v>
      </c>
    </row>
    <row r="27" spans="2:9" ht="15" customHeight="1" x14ac:dyDescent="0.25">
      <c r="B27" s="3"/>
      <c r="C27" s="18"/>
      <c r="D27" s="19"/>
      <c r="E27" s="20" t="s">
        <v>41</v>
      </c>
      <c r="F27" s="21">
        <v>90</v>
      </c>
      <c r="G27" s="21">
        <v>5</v>
      </c>
      <c r="H27" s="21">
        <f t="shared" si="0"/>
        <v>450</v>
      </c>
      <c r="I27" s="16"/>
    </row>
    <row r="28" spans="2:9" ht="18.75" x14ac:dyDescent="0.3">
      <c r="B28" s="3"/>
      <c r="C28" s="4" t="s">
        <v>42</v>
      </c>
      <c r="D28" s="23" t="s">
        <v>58</v>
      </c>
      <c r="E28" s="5"/>
      <c r="F28" s="5"/>
      <c r="G28" s="24" t="s">
        <v>44</v>
      </c>
      <c r="H28" s="7">
        <f>SUM(H4:H27)</f>
        <v>5921</v>
      </c>
      <c r="I28" s="8">
        <f>SUM(I26,I24,I22,I20,I17,I14,I11,I8,I4)</f>
        <v>7441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R43" sqref="R43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'[6]Library Tech'!I4</f>
        <v>712.5</v>
      </c>
      <c r="D2" s="25" t="s">
        <v>21</v>
      </c>
      <c r="E2" s="25">
        <f>'[6]Library Tech'!I14</f>
        <v>686</v>
      </c>
      <c r="G2" s="25" t="s">
        <v>46</v>
      </c>
      <c r="H2" s="25">
        <f>'[6]Library Tech'!I26</f>
        <v>1050</v>
      </c>
    </row>
    <row r="3" spans="1:8" ht="51" x14ac:dyDescent="0.2">
      <c r="A3" s="25" t="s">
        <v>47</v>
      </c>
      <c r="B3" s="25">
        <f>'[6]Library Tech'!I8</f>
        <v>1080</v>
      </c>
      <c r="D3" s="25" t="s">
        <v>25</v>
      </c>
      <c r="E3" s="25">
        <f>'[6]Library Tech'!I17</f>
        <v>960</v>
      </c>
      <c r="G3" s="25" t="s">
        <v>36</v>
      </c>
      <c r="H3" s="25">
        <f>'[6]Library Tech'!I24</f>
        <v>1000</v>
      </c>
    </row>
    <row r="4" spans="1:8" ht="38.25" x14ac:dyDescent="0.2">
      <c r="A4" s="25" t="s">
        <v>48</v>
      </c>
      <c r="B4" s="25">
        <f>'[6]Library Tech'!I11</f>
        <v>590</v>
      </c>
      <c r="D4" s="25" t="s">
        <v>29</v>
      </c>
      <c r="E4" s="25">
        <f>'[6]Library Tech'!I20</f>
        <v>737.5</v>
      </c>
      <c r="G4" s="25" t="s">
        <v>33</v>
      </c>
      <c r="H4" s="25">
        <f>'[6]Library Tech'!I22</f>
        <v>625</v>
      </c>
    </row>
    <row r="5" spans="1:8" ht="15" customHeight="1" x14ac:dyDescent="0.2">
      <c r="A5" s="25" t="s">
        <v>5</v>
      </c>
      <c r="B5" s="25">
        <f>(B4+B3)+B2</f>
        <v>2382.5</v>
      </c>
      <c r="D5" s="25" t="s">
        <v>5</v>
      </c>
      <c r="E5" s="25">
        <f>(E4+E3)+E2</f>
        <v>2383.5</v>
      </c>
      <c r="G5" s="25" t="s">
        <v>5</v>
      </c>
      <c r="H5" s="25">
        <f>(H4+H3)+H2</f>
        <v>2675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'[6]Library Tech'!D28</f>
        <v>Updating Libraries and Museums</v>
      </c>
      <c r="D55" s="1" t="str">
        <f>B55&amp;CHAR(10)&amp;C55</f>
        <v>Site: 
Updating Libraries and Museums</v>
      </c>
    </row>
    <row r="56" spans="2:4" ht="12.75" x14ac:dyDescent="0.25">
      <c r="B56" s="1" t="s">
        <v>51</v>
      </c>
      <c r="D56" s="1" t="str">
        <f>B56&amp;CHAR(10)&amp;C55</f>
        <v>University: 
Updating Libraries and Museums</v>
      </c>
    </row>
    <row r="57" spans="2:4" ht="12.75" x14ac:dyDescent="0.25">
      <c r="B57" s="1" t="s">
        <v>52</v>
      </c>
      <c r="D57" s="1" t="str">
        <f>B57&amp;CHAR(10)&amp;C55</f>
        <v>Student: 
Updating Libraries and Museums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Updating Libraries and Museums</v>
      </c>
    </row>
    <row r="59" spans="2:4" ht="15" customHeight="1" x14ac:dyDescent="0.25">
      <c r="B59" s="1" t="s">
        <v>53</v>
      </c>
      <c r="D59" s="1" t="str">
        <f>B59&amp;CHAR(10)&amp;C55</f>
        <v>Totals: 
Updating Libraries and Museums</v>
      </c>
    </row>
  </sheetData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85" zoomScalePageLayoutView="85" workbookViewId="0">
      <selection activeCell="F14" sqref="F14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70</v>
      </c>
      <c r="G4" s="12">
        <v>2.5</v>
      </c>
      <c r="H4" s="12">
        <f t="shared" ref="H4:H27" si="0">F4*G4</f>
        <v>175</v>
      </c>
      <c r="I4" s="13">
        <f>(((H4+H5)+H6)+H7)*1.25</f>
        <v>928.125</v>
      </c>
    </row>
    <row r="5" spans="2:9" ht="15" customHeight="1" x14ac:dyDescent="0.25">
      <c r="B5" s="3"/>
      <c r="C5" s="14"/>
      <c r="E5" s="15" t="s">
        <v>10</v>
      </c>
      <c r="F5" s="13">
        <v>65</v>
      </c>
      <c r="G5" s="13">
        <v>2</v>
      </c>
      <c r="H5" s="13">
        <f t="shared" si="0"/>
        <v>130</v>
      </c>
      <c r="I5" s="16"/>
    </row>
    <row r="6" spans="2:9" ht="15" customHeight="1" x14ac:dyDescent="0.25">
      <c r="B6" s="3"/>
      <c r="C6" s="14"/>
      <c r="E6" s="15" t="s">
        <v>11</v>
      </c>
      <c r="F6" s="13">
        <v>65</v>
      </c>
      <c r="G6" s="13">
        <v>1.5</v>
      </c>
      <c r="H6" s="13">
        <f t="shared" si="0"/>
        <v>97.5</v>
      </c>
      <c r="I6" s="16"/>
    </row>
    <row r="7" spans="2:9" ht="15" customHeight="1" x14ac:dyDescent="0.25">
      <c r="B7" s="3"/>
      <c r="C7" s="14"/>
      <c r="E7" s="15" t="s">
        <v>12</v>
      </c>
      <c r="F7" s="13">
        <v>85</v>
      </c>
      <c r="G7" s="13">
        <v>4</v>
      </c>
      <c r="H7" s="13">
        <f t="shared" si="0"/>
        <v>340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80</v>
      </c>
      <c r="G8" s="13">
        <v>2</v>
      </c>
      <c r="H8" s="13">
        <f t="shared" si="0"/>
        <v>160</v>
      </c>
      <c r="I8" s="13">
        <f>((H8+H9)+H10)*1.5</f>
        <v>1080</v>
      </c>
    </row>
    <row r="9" spans="2:9" ht="15" customHeight="1" x14ac:dyDescent="0.25">
      <c r="B9" s="3"/>
      <c r="C9" s="14"/>
      <c r="E9" s="15" t="s">
        <v>15</v>
      </c>
      <c r="F9" s="13">
        <v>60</v>
      </c>
      <c r="G9" s="13">
        <v>4</v>
      </c>
      <c r="H9" s="13">
        <f t="shared" si="0"/>
        <v>240</v>
      </c>
      <c r="I9" s="16"/>
    </row>
    <row r="10" spans="2:9" ht="15" customHeight="1" x14ac:dyDescent="0.25">
      <c r="B10" s="3"/>
      <c r="C10" s="14"/>
      <c r="E10" s="15" t="s">
        <v>16</v>
      </c>
      <c r="F10" s="13">
        <v>80</v>
      </c>
      <c r="G10" s="13">
        <v>4</v>
      </c>
      <c r="H10" s="13">
        <f t="shared" si="0"/>
        <v>320</v>
      </c>
      <c r="I10" s="16"/>
    </row>
    <row r="11" spans="2:9" ht="15" customHeight="1" x14ac:dyDescent="0.25">
      <c r="B11" s="3"/>
      <c r="C11" s="14"/>
      <c r="D11" s="17" t="s">
        <v>59</v>
      </c>
      <c r="E11" s="15" t="s">
        <v>18</v>
      </c>
      <c r="F11" s="13">
        <v>75</v>
      </c>
      <c r="G11" s="13">
        <v>3.5</v>
      </c>
      <c r="H11" s="13">
        <f t="shared" si="0"/>
        <v>262.5</v>
      </c>
      <c r="I11" s="13">
        <f>((H11+H12)+H13)</f>
        <v>707.5</v>
      </c>
    </row>
    <row r="12" spans="2:9" ht="15" customHeight="1" x14ac:dyDescent="0.25">
      <c r="B12" s="3"/>
      <c r="C12" s="14"/>
      <c r="E12" s="15" t="s">
        <v>19</v>
      </c>
      <c r="F12" s="13">
        <v>80</v>
      </c>
      <c r="G12" s="13">
        <v>3.5</v>
      </c>
      <c r="H12" s="13">
        <f t="shared" si="0"/>
        <v>280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55</v>
      </c>
      <c r="G13" s="21">
        <v>3</v>
      </c>
      <c r="H13" s="21">
        <f t="shared" si="0"/>
        <v>165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55</v>
      </c>
      <c r="G14" s="12">
        <v>3</v>
      </c>
      <c r="H14" s="12">
        <f t="shared" si="0"/>
        <v>165</v>
      </c>
      <c r="I14" s="12">
        <f>((H14+H15)+H16)</f>
        <v>710</v>
      </c>
    </row>
    <row r="15" spans="2:9" ht="15" customHeight="1" x14ac:dyDescent="0.25">
      <c r="B15" s="3"/>
      <c r="C15" s="14"/>
      <c r="E15" s="15" t="s">
        <v>23</v>
      </c>
      <c r="F15" s="13">
        <v>80</v>
      </c>
      <c r="G15" s="13">
        <v>4</v>
      </c>
      <c r="H15" s="13">
        <f t="shared" si="0"/>
        <v>320</v>
      </c>
      <c r="I15" s="16"/>
    </row>
    <row r="16" spans="2:9" ht="15" customHeight="1" x14ac:dyDescent="0.25">
      <c r="B16" s="3"/>
      <c r="C16" s="14"/>
      <c r="E16" s="15" t="s">
        <v>24</v>
      </c>
      <c r="F16" s="13">
        <v>75</v>
      </c>
      <c r="G16" s="13">
        <v>3</v>
      </c>
      <c r="H16" s="13">
        <f t="shared" si="0"/>
        <v>225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50</v>
      </c>
      <c r="G17" s="13">
        <v>3.5</v>
      </c>
      <c r="H17" s="13">
        <f t="shared" si="0"/>
        <v>175</v>
      </c>
      <c r="I17" s="13">
        <f>((H17+H18)+H19)*1.5</f>
        <v>918.75</v>
      </c>
    </row>
    <row r="18" spans="2:9" ht="15" customHeight="1" x14ac:dyDescent="0.25">
      <c r="B18" s="3"/>
      <c r="C18" s="14"/>
      <c r="E18" s="15" t="s">
        <v>27</v>
      </c>
      <c r="F18" s="13">
        <v>55</v>
      </c>
      <c r="G18" s="13">
        <v>2.5</v>
      </c>
      <c r="H18" s="13">
        <f t="shared" si="0"/>
        <v>137.5</v>
      </c>
      <c r="I18" s="16"/>
    </row>
    <row r="19" spans="2:9" ht="15" customHeight="1" x14ac:dyDescent="0.25">
      <c r="B19" s="3"/>
      <c r="C19" s="14"/>
      <c r="E19" s="15" t="s">
        <v>28</v>
      </c>
      <c r="F19" s="13">
        <v>75</v>
      </c>
      <c r="G19" s="13">
        <v>4</v>
      </c>
      <c r="H19" s="13">
        <f t="shared" si="0"/>
        <v>300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55</v>
      </c>
      <c r="G20" s="13">
        <v>5.5</v>
      </c>
      <c r="H20" s="13">
        <f t="shared" si="0"/>
        <v>302.5</v>
      </c>
      <c r="I20" s="13">
        <f>(H21+H20)*1.25</f>
        <v>715.625</v>
      </c>
    </row>
    <row r="21" spans="2:9" ht="15" customHeight="1" x14ac:dyDescent="0.25">
      <c r="B21" s="3"/>
      <c r="C21" s="18"/>
      <c r="D21" s="19"/>
      <c r="E21" s="20" t="s">
        <v>31</v>
      </c>
      <c r="F21" s="21">
        <v>60</v>
      </c>
      <c r="G21" s="21">
        <v>4.5</v>
      </c>
      <c r="H21" s="21">
        <f t="shared" si="0"/>
        <v>270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65</v>
      </c>
      <c r="G22" s="12">
        <v>4.5</v>
      </c>
      <c r="H22" s="12">
        <f t="shared" si="0"/>
        <v>292.5</v>
      </c>
      <c r="I22" s="13">
        <f>(H22+H23)</f>
        <v>677.5</v>
      </c>
    </row>
    <row r="23" spans="2:9" ht="15" customHeight="1" x14ac:dyDescent="0.25">
      <c r="B23" s="3"/>
      <c r="C23" s="14"/>
      <c r="E23" s="15" t="s">
        <v>35</v>
      </c>
      <c r="F23" s="13">
        <v>70</v>
      </c>
      <c r="G23" s="13">
        <v>5.5</v>
      </c>
      <c r="H23" s="13">
        <f t="shared" si="0"/>
        <v>385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65</v>
      </c>
      <c r="G24" s="13">
        <v>4.5</v>
      </c>
      <c r="H24" s="13">
        <f t="shared" si="0"/>
        <v>292.5</v>
      </c>
      <c r="I24" s="13">
        <f>(H24+H25)*1.25</f>
        <v>791.875</v>
      </c>
    </row>
    <row r="25" spans="2:9" ht="15" customHeight="1" x14ac:dyDescent="0.25">
      <c r="B25" s="3"/>
      <c r="C25" s="14"/>
      <c r="E25" s="15" t="s">
        <v>38</v>
      </c>
      <c r="F25" s="13">
        <v>62</v>
      </c>
      <c r="G25" s="13">
        <v>5.5</v>
      </c>
      <c r="H25" s="13">
        <f t="shared" si="0"/>
        <v>341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65</v>
      </c>
      <c r="G26" s="13">
        <v>5</v>
      </c>
      <c r="H26" s="13">
        <f t="shared" si="0"/>
        <v>325</v>
      </c>
      <c r="I26" s="13">
        <f>(H26+H27)*1.5</f>
        <v>1012.5</v>
      </c>
    </row>
    <row r="27" spans="2:9" ht="15" customHeight="1" x14ac:dyDescent="0.25">
      <c r="B27" s="3"/>
      <c r="C27" s="18"/>
      <c r="D27" s="19"/>
      <c r="E27" s="20" t="s">
        <v>41</v>
      </c>
      <c r="F27" s="21">
        <v>70</v>
      </c>
      <c r="G27" s="21">
        <v>5</v>
      </c>
      <c r="H27" s="21">
        <f t="shared" si="0"/>
        <v>350</v>
      </c>
      <c r="I27" s="16"/>
    </row>
    <row r="28" spans="2:9" ht="18.75" x14ac:dyDescent="0.3">
      <c r="B28" s="3"/>
      <c r="C28" s="4" t="s">
        <v>42</v>
      </c>
      <c r="D28" s="23" t="s">
        <v>60</v>
      </c>
      <c r="E28" s="5"/>
      <c r="F28" s="5"/>
      <c r="G28" s="24" t="s">
        <v>44</v>
      </c>
      <c r="H28" s="7">
        <f>SUM(H4:H27)</f>
        <v>6051</v>
      </c>
      <c r="I28" s="8">
        <f>SUM(I26,I24,I22,I20,I17,I14,I11,I8,I4)</f>
        <v>7541.875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G58" sqref="G58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'[7]Shoreline Quality'!I4</f>
        <v>928.125</v>
      </c>
      <c r="D2" s="25" t="s">
        <v>21</v>
      </c>
      <c r="E2" s="25">
        <f>'[7]Shoreline Quality'!I14</f>
        <v>710</v>
      </c>
      <c r="G2" s="25" t="s">
        <v>46</v>
      </c>
      <c r="H2" s="25">
        <f>'[7]Shoreline Quality'!I26</f>
        <v>1012.5</v>
      </c>
    </row>
    <row r="3" spans="1:8" ht="51" x14ac:dyDescent="0.2">
      <c r="A3" s="25" t="s">
        <v>47</v>
      </c>
      <c r="B3" s="25">
        <f>'[7]Shoreline Quality'!I8</f>
        <v>1080</v>
      </c>
      <c r="D3" s="25" t="s">
        <v>25</v>
      </c>
      <c r="E3" s="25">
        <f>'[7]Shoreline Quality'!I17</f>
        <v>918.75</v>
      </c>
      <c r="G3" s="25" t="s">
        <v>36</v>
      </c>
      <c r="H3" s="25">
        <f>'[7]Shoreline Quality'!I24</f>
        <v>791.875</v>
      </c>
    </row>
    <row r="4" spans="1:8" ht="38.25" x14ac:dyDescent="0.2">
      <c r="A4" s="25" t="s">
        <v>48</v>
      </c>
      <c r="B4" s="25">
        <f>'[7]Shoreline Quality'!I11</f>
        <v>707.5</v>
      </c>
      <c r="D4" s="25" t="s">
        <v>29</v>
      </c>
      <c r="E4" s="25">
        <f>'[7]Shoreline Quality'!I20</f>
        <v>715.625</v>
      </c>
      <c r="G4" s="25" t="s">
        <v>33</v>
      </c>
      <c r="H4" s="25">
        <f>'[7]Shoreline Quality'!I22</f>
        <v>677.5</v>
      </c>
    </row>
    <row r="5" spans="1:8" ht="15" customHeight="1" x14ac:dyDescent="0.2">
      <c r="A5" s="25" t="s">
        <v>5</v>
      </c>
      <c r="B5" s="25">
        <f>(B4+B3)+B2</f>
        <v>2715.625</v>
      </c>
      <c r="D5" s="25" t="s">
        <v>5</v>
      </c>
      <c r="E5" s="25">
        <f>(E4+E3)+E2</f>
        <v>2344.375</v>
      </c>
      <c r="G5" s="25" t="s">
        <v>5</v>
      </c>
      <c r="H5" s="25">
        <f>(H4+H3)+H2</f>
        <v>2481.875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'[7]Shoreline Quality'!D28</f>
        <v>Shoreline Quality</v>
      </c>
      <c r="D55" s="1" t="str">
        <f>B55&amp;CHAR(10)&amp;C55</f>
        <v>Site: 
Shoreline Quality</v>
      </c>
    </row>
    <row r="56" spans="2:4" ht="12.75" x14ac:dyDescent="0.25">
      <c r="B56" s="1" t="s">
        <v>51</v>
      </c>
      <c r="D56" s="1" t="str">
        <f>B56&amp;CHAR(10)&amp;C55</f>
        <v>University: 
Shoreline Quality</v>
      </c>
    </row>
    <row r="57" spans="2:4" ht="12.75" x14ac:dyDescent="0.25">
      <c r="B57" s="1" t="s">
        <v>52</v>
      </c>
      <c r="D57" s="1" t="str">
        <f>B57&amp;CHAR(10)&amp;C55</f>
        <v>Student: 
Shoreline Quality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Shoreline Quality</v>
      </c>
    </row>
    <row r="59" spans="2:4" ht="15" customHeight="1" x14ac:dyDescent="0.25">
      <c r="B59" s="1" t="s">
        <v>53</v>
      </c>
      <c r="D59" s="1" t="str">
        <f>B59&amp;CHAR(10)&amp;C55</f>
        <v>Totals: 
Shoreline Quality</v>
      </c>
    </row>
  </sheetData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E30" sqref="E30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20</v>
      </c>
      <c r="G4" s="12">
        <v>2.5</v>
      </c>
      <c r="H4" s="12">
        <f t="shared" ref="H4:H27" si="0">F4*G4</f>
        <v>50</v>
      </c>
      <c r="I4" s="13">
        <f>(((H4+H5)+H6)+H7)*1.25</f>
        <v>615.625</v>
      </c>
    </row>
    <row r="5" spans="2:9" ht="15" customHeight="1" x14ac:dyDescent="0.25">
      <c r="B5" s="3"/>
      <c r="C5" s="14"/>
      <c r="E5" s="15" t="s">
        <v>10</v>
      </c>
      <c r="F5" s="13">
        <v>85</v>
      </c>
      <c r="G5" s="13">
        <v>2</v>
      </c>
      <c r="H5" s="13">
        <f t="shared" si="0"/>
        <v>170</v>
      </c>
      <c r="I5" s="16"/>
    </row>
    <row r="6" spans="2:9" ht="15" customHeight="1" x14ac:dyDescent="0.25">
      <c r="B6" s="3"/>
      <c r="C6" s="14"/>
      <c r="E6" s="15" t="s">
        <v>11</v>
      </c>
      <c r="F6" s="13">
        <v>75</v>
      </c>
      <c r="G6" s="13">
        <v>1.5</v>
      </c>
      <c r="H6" s="13">
        <f t="shared" si="0"/>
        <v>112.5</v>
      </c>
      <c r="I6" s="16"/>
    </row>
    <row r="7" spans="2:9" ht="15" customHeight="1" x14ac:dyDescent="0.25">
      <c r="B7" s="3"/>
      <c r="C7" s="14"/>
      <c r="E7" s="15" t="s">
        <v>12</v>
      </c>
      <c r="F7" s="13">
        <v>40</v>
      </c>
      <c r="G7" s="13">
        <v>4</v>
      </c>
      <c r="H7" s="13">
        <f t="shared" si="0"/>
        <v>160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90</v>
      </c>
      <c r="G8" s="13">
        <v>2</v>
      </c>
      <c r="H8" s="13">
        <f t="shared" si="0"/>
        <v>180</v>
      </c>
      <c r="I8" s="13">
        <f>((H8+H9)+H10)*1.5</f>
        <v>1380</v>
      </c>
    </row>
    <row r="9" spans="2:9" ht="15" customHeight="1" x14ac:dyDescent="0.25">
      <c r="B9" s="3"/>
      <c r="C9" s="14"/>
      <c r="E9" s="15" t="s">
        <v>15</v>
      </c>
      <c r="F9" s="13">
        <v>95</v>
      </c>
      <c r="G9" s="13">
        <v>4</v>
      </c>
      <c r="H9" s="13">
        <f t="shared" si="0"/>
        <v>380</v>
      </c>
      <c r="I9" s="16"/>
    </row>
    <row r="10" spans="2:9" ht="15" customHeight="1" x14ac:dyDescent="0.25">
      <c r="B10" s="3"/>
      <c r="C10" s="14"/>
      <c r="E10" s="15" t="s">
        <v>16</v>
      </c>
      <c r="F10" s="13">
        <v>90</v>
      </c>
      <c r="G10" s="13">
        <v>4</v>
      </c>
      <c r="H10" s="13">
        <f t="shared" si="0"/>
        <v>360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35</v>
      </c>
      <c r="G11" s="13">
        <v>3.5</v>
      </c>
      <c r="H11" s="13">
        <f t="shared" si="0"/>
        <v>122.5</v>
      </c>
      <c r="I11" s="13">
        <f>((H11+H12)+H13)</f>
        <v>407.5</v>
      </c>
    </row>
    <row r="12" spans="2:9" ht="15" customHeight="1" x14ac:dyDescent="0.25">
      <c r="B12" s="3"/>
      <c r="C12" s="14"/>
      <c r="E12" s="15" t="s">
        <v>19</v>
      </c>
      <c r="F12" s="13">
        <v>30</v>
      </c>
      <c r="G12" s="13">
        <v>3.5</v>
      </c>
      <c r="H12" s="13">
        <f t="shared" si="0"/>
        <v>105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60</v>
      </c>
      <c r="G13" s="21">
        <v>3</v>
      </c>
      <c r="H13" s="21">
        <f t="shared" si="0"/>
        <v>180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55</v>
      </c>
      <c r="G14" s="12">
        <v>3</v>
      </c>
      <c r="H14" s="12">
        <f t="shared" si="0"/>
        <v>165</v>
      </c>
      <c r="I14" s="12">
        <f>((H14+H15)+H16)</f>
        <v>565</v>
      </c>
    </row>
    <row r="15" spans="2:9" ht="15" customHeight="1" x14ac:dyDescent="0.25">
      <c r="B15" s="3"/>
      <c r="C15" s="14"/>
      <c r="E15" s="15" t="s">
        <v>23</v>
      </c>
      <c r="F15" s="13">
        <v>40</v>
      </c>
      <c r="G15" s="13">
        <v>4</v>
      </c>
      <c r="H15" s="13">
        <f t="shared" si="0"/>
        <v>160</v>
      </c>
      <c r="I15" s="16"/>
    </row>
    <row r="16" spans="2:9" ht="15" customHeight="1" x14ac:dyDescent="0.25">
      <c r="B16" s="3"/>
      <c r="C16" s="14"/>
      <c r="E16" s="15" t="s">
        <v>24</v>
      </c>
      <c r="F16" s="13">
        <v>80</v>
      </c>
      <c r="G16" s="13">
        <v>3</v>
      </c>
      <c r="H16" s="13">
        <f t="shared" si="0"/>
        <v>240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75</v>
      </c>
      <c r="G17" s="13">
        <v>3.5</v>
      </c>
      <c r="H17" s="13">
        <f t="shared" si="0"/>
        <v>262.5</v>
      </c>
      <c r="I17" s="13">
        <f>((H17+H18)+H19)*1.5</f>
        <v>1031.25</v>
      </c>
    </row>
    <row r="18" spans="2:9" ht="15" customHeight="1" x14ac:dyDescent="0.25">
      <c r="B18" s="3"/>
      <c r="C18" s="14"/>
      <c r="E18" s="15" t="s">
        <v>27</v>
      </c>
      <c r="F18" s="13">
        <v>90</v>
      </c>
      <c r="G18" s="13">
        <v>2.5</v>
      </c>
      <c r="H18" s="13">
        <f t="shared" si="0"/>
        <v>225</v>
      </c>
      <c r="I18" s="16"/>
    </row>
    <row r="19" spans="2:9" ht="15" customHeight="1" x14ac:dyDescent="0.25">
      <c r="B19" s="3"/>
      <c r="C19" s="14"/>
      <c r="E19" s="15" t="s">
        <v>28</v>
      </c>
      <c r="F19" s="13">
        <v>50</v>
      </c>
      <c r="G19" s="13">
        <v>4</v>
      </c>
      <c r="H19" s="13">
        <f t="shared" si="0"/>
        <v>200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55</v>
      </c>
      <c r="G20" s="13">
        <v>5.5</v>
      </c>
      <c r="H20" s="13">
        <f t="shared" si="0"/>
        <v>302.5</v>
      </c>
      <c r="I20" s="13">
        <f>(H21+H20)*1.25</f>
        <v>800</v>
      </c>
    </row>
    <row r="21" spans="2:9" ht="15" customHeight="1" x14ac:dyDescent="0.25">
      <c r="B21" s="3"/>
      <c r="C21" s="18"/>
      <c r="D21" s="19"/>
      <c r="E21" s="20" t="s">
        <v>31</v>
      </c>
      <c r="F21" s="21">
        <v>75</v>
      </c>
      <c r="G21" s="21">
        <v>4.5</v>
      </c>
      <c r="H21" s="21">
        <f t="shared" si="0"/>
        <v>337.5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30</v>
      </c>
      <c r="G22" s="12">
        <v>4.5</v>
      </c>
      <c r="H22" s="12">
        <f t="shared" si="0"/>
        <v>135</v>
      </c>
      <c r="I22" s="13">
        <f>(H22+H23)</f>
        <v>602.5</v>
      </c>
    </row>
    <row r="23" spans="2:9" ht="15" customHeight="1" x14ac:dyDescent="0.25">
      <c r="B23" s="3"/>
      <c r="C23" s="14"/>
      <c r="E23" s="15" t="s">
        <v>35</v>
      </c>
      <c r="F23" s="13">
        <v>85</v>
      </c>
      <c r="G23" s="13">
        <v>5.5</v>
      </c>
      <c r="H23" s="13">
        <f t="shared" si="0"/>
        <v>467.5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75</v>
      </c>
      <c r="G24" s="13">
        <v>4.5</v>
      </c>
      <c r="H24" s="13">
        <f t="shared" si="0"/>
        <v>337.5</v>
      </c>
      <c r="I24" s="13">
        <f>(H24+H25)*1.25</f>
        <v>765.625</v>
      </c>
    </row>
    <row r="25" spans="2:9" ht="15" customHeight="1" x14ac:dyDescent="0.25">
      <c r="B25" s="3"/>
      <c r="C25" s="14"/>
      <c r="E25" s="15" t="s">
        <v>38</v>
      </c>
      <c r="F25" s="13">
        <v>50</v>
      </c>
      <c r="G25" s="13">
        <v>5.5</v>
      </c>
      <c r="H25" s="13">
        <f t="shared" si="0"/>
        <v>275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90</v>
      </c>
      <c r="G26" s="13">
        <v>5</v>
      </c>
      <c r="H26" s="13">
        <f t="shared" si="0"/>
        <v>450</v>
      </c>
      <c r="I26" s="13">
        <f>(H26+H27)*1.5</f>
        <v>1350</v>
      </c>
    </row>
    <row r="27" spans="2:9" ht="15" customHeight="1" x14ac:dyDescent="0.25">
      <c r="B27" s="3"/>
      <c r="C27" s="18"/>
      <c r="D27" s="19"/>
      <c r="E27" s="20" t="s">
        <v>41</v>
      </c>
      <c r="F27" s="21">
        <v>90</v>
      </c>
      <c r="G27" s="21">
        <v>5</v>
      </c>
      <c r="H27" s="21">
        <f t="shared" si="0"/>
        <v>450</v>
      </c>
      <c r="I27" s="16"/>
    </row>
    <row r="28" spans="2:9" ht="18.75" x14ac:dyDescent="0.3">
      <c r="B28" s="3"/>
      <c r="C28" s="4" t="s">
        <v>42</v>
      </c>
      <c r="D28" s="23" t="s">
        <v>61</v>
      </c>
      <c r="E28" s="5"/>
      <c r="F28" s="5"/>
      <c r="G28" s="24" t="s">
        <v>44</v>
      </c>
      <c r="H28" s="7">
        <f>SUM(H4:H27)</f>
        <v>5827.5</v>
      </c>
      <c r="I28" s="8">
        <f>SUM(I26,I24,I22,I20,I17,I14,I11,I8,I4)</f>
        <v>7517.5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J57" sqref="J57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'[8]Sound Design'!I4</f>
        <v>615.625</v>
      </c>
      <c r="D2" s="25" t="s">
        <v>21</v>
      </c>
      <c r="E2" s="25">
        <f>'[8]Sound Design'!I14</f>
        <v>565</v>
      </c>
      <c r="G2" s="25" t="s">
        <v>46</v>
      </c>
      <c r="H2" s="25">
        <f>'[8]Sound Design'!I26</f>
        <v>1350</v>
      </c>
    </row>
    <row r="3" spans="1:8" ht="51" x14ac:dyDescent="0.2">
      <c r="A3" s="25" t="s">
        <v>47</v>
      </c>
      <c r="B3" s="25">
        <f>'[8]Sound Design'!I8</f>
        <v>1380</v>
      </c>
      <c r="D3" s="25" t="s">
        <v>25</v>
      </c>
      <c r="E3" s="25">
        <f>'[8]Sound Design'!I17</f>
        <v>1031.25</v>
      </c>
      <c r="G3" s="25" t="s">
        <v>36</v>
      </c>
      <c r="H3" s="25">
        <f>'[8]Sound Design'!I24</f>
        <v>765.625</v>
      </c>
    </row>
    <row r="4" spans="1:8" ht="38.25" x14ac:dyDescent="0.2">
      <c r="A4" s="25" t="s">
        <v>48</v>
      </c>
      <c r="B4" s="25">
        <f>'[8]Sound Design'!I11</f>
        <v>407.5</v>
      </c>
      <c r="D4" s="25" t="s">
        <v>29</v>
      </c>
      <c r="E4" s="25">
        <f>'[8]Sound Design'!I20</f>
        <v>800</v>
      </c>
      <c r="G4" s="25" t="s">
        <v>33</v>
      </c>
      <c r="H4" s="25">
        <f>'[8]Sound Design'!I22</f>
        <v>602.5</v>
      </c>
    </row>
    <row r="5" spans="1:8" ht="15" customHeight="1" x14ac:dyDescent="0.2">
      <c r="A5" s="25" t="s">
        <v>5</v>
      </c>
      <c r="B5" s="25">
        <f>(B4+B3)+B2</f>
        <v>2403.125</v>
      </c>
      <c r="D5" s="25" t="s">
        <v>5</v>
      </c>
      <c r="E5" s="25">
        <f>(E4+E3)+E2</f>
        <v>2396.25</v>
      </c>
      <c r="G5" s="25" t="s">
        <v>5</v>
      </c>
      <c r="H5" s="25">
        <f>(H4+H3)+H2</f>
        <v>2718.125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'[8]Sound Design'!D28</f>
        <v>Sound Design Continued</v>
      </c>
      <c r="D55" s="1" t="str">
        <f>B55&amp;CHAR(10)&amp;C55</f>
        <v>Site: 
Sound Design Continued</v>
      </c>
    </row>
    <row r="56" spans="2:4" ht="12.75" x14ac:dyDescent="0.25">
      <c r="B56" s="1" t="s">
        <v>51</v>
      </c>
      <c r="D56" s="1" t="str">
        <f>B56&amp;CHAR(10)&amp;C55</f>
        <v>University: 
Sound Design Continued</v>
      </c>
    </row>
    <row r="57" spans="2:4" ht="12.75" x14ac:dyDescent="0.25">
      <c r="B57" s="1" t="s">
        <v>52</v>
      </c>
      <c r="D57" s="1" t="str">
        <f>B57&amp;CHAR(10)&amp;C55</f>
        <v>Student: 
Sound Design Continued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Sound Design Continued</v>
      </c>
    </row>
    <row r="59" spans="2:4" ht="15" customHeight="1" x14ac:dyDescent="0.25">
      <c r="B59" s="1" t="s">
        <v>53</v>
      </c>
      <c r="D59" s="1" t="str">
        <f>B59&amp;CHAR(10)&amp;C55</f>
        <v>Totals: 
Sound Design Continued</v>
      </c>
    </row>
  </sheetData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D18" sqref="D18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83</v>
      </c>
      <c r="G4" s="12">
        <v>2.5</v>
      </c>
      <c r="H4" s="12">
        <f t="shared" ref="H4:H27" si="0">F4*G4</f>
        <v>207.5</v>
      </c>
      <c r="I4" s="13">
        <f>(((H4+H5)+H6)+H7)*1.25</f>
        <v>929.375</v>
      </c>
    </row>
    <row r="5" spans="2:9" ht="15" customHeight="1" x14ac:dyDescent="0.25">
      <c r="B5" s="3"/>
      <c r="C5" s="14"/>
      <c r="E5" s="15" t="s">
        <v>10</v>
      </c>
      <c r="F5" s="13">
        <v>63</v>
      </c>
      <c r="G5" s="13">
        <v>2</v>
      </c>
      <c r="H5" s="13">
        <f t="shared" si="0"/>
        <v>126</v>
      </c>
      <c r="I5" s="16"/>
    </row>
    <row r="6" spans="2:9" ht="15" customHeight="1" x14ac:dyDescent="0.25">
      <c r="B6" s="3"/>
      <c r="C6" s="14"/>
      <c r="E6" s="15" t="s">
        <v>11</v>
      </c>
      <c r="F6" s="13">
        <v>84</v>
      </c>
      <c r="G6" s="13">
        <v>1.5</v>
      </c>
      <c r="H6" s="13">
        <f t="shared" si="0"/>
        <v>126</v>
      </c>
      <c r="I6" s="16"/>
    </row>
    <row r="7" spans="2:9" ht="15" customHeight="1" x14ac:dyDescent="0.25">
      <c r="B7" s="3"/>
      <c r="C7" s="14"/>
      <c r="E7" s="15" t="s">
        <v>12</v>
      </c>
      <c r="F7" s="13">
        <v>71</v>
      </c>
      <c r="G7" s="13">
        <v>4</v>
      </c>
      <c r="H7" s="13">
        <f t="shared" si="0"/>
        <v>284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80</v>
      </c>
      <c r="G8" s="13">
        <v>2</v>
      </c>
      <c r="H8" s="13">
        <f t="shared" si="0"/>
        <v>160</v>
      </c>
      <c r="I8" s="13">
        <f>((H8+H9)+H10)*1.5</f>
        <v>936</v>
      </c>
    </row>
    <row r="9" spans="2:9" ht="15" customHeight="1" x14ac:dyDescent="0.25">
      <c r="B9" s="3"/>
      <c r="C9" s="14"/>
      <c r="E9" s="15" t="s">
        <v>15</v>
      </c>
      <c r="F9" s="13">
        <v>58</v>
      </c>
      <c r="G9" s="13">
        <v>4</v>
      </c>
      <c r="H9" s="13">
        <f t="shared" si="0"/>
        <v>232</v>
      </c>
      <c r="I9" s="16"/>
    </row>
    <row r="10" spans="2:9" ht="15" customHeight="1" x14ac:dyDescent="0.25">
      <c r="B10" s="3"/>
      <c r="C10" s="14"/>
      <c r="E10" s="15" t="s">
        <v>16</v>
      </c>
      <c r="F10" s="13">
        <v>58</v>
      </c>
      <c r="G10" s="13">
        <v>4</v>
      </c>
      <c r="H10" s="13">
        <f t="shared" si="0"/>
        <v>232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56</v>
      </c>
      <c r="G11" s="13">
        <v>3.5</v>
      </c>
      <c r="H11" s="13">
        <f t="shared" si="0"/>
        <v>196</v>
      </c>
      <c r="I11" s="13">
        <f>((H11+H12)+H13)</f>
        <v>574.5</v>
      </c>
    </row>
    <row r="12" spans="2:9" ht="15" customHeight="1" x14ac:dyDescent="0.25">
      <c r="B12" s="3"/>
      <c r="C12" s="14"/>
      <c r="E12" s="15" t="s">
        <v>19</v>
      </c>
      <c r="F12" s="13">
        <v>85</v>
      </c>
      <c r="G12" s="13">
        <v>3.5</v>
      </c>
      <c r="H12" s="13">
        <f t="shared" si="0"/>
        <v>297.5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27</v>
      </c>
      <c r="G13" s="21">
        <v>3</v>
      </c>
      <c r="H13" s="21">
        <f t="shared" si="0"/>
        <v>81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50</v>
      </c>
      <c r="G14" s="12">
        <v>3</v>
      </c>
      <c r="H14" s="12">
        <f t="shared" si="0"/>
        <v>150</v>
      </c>
      <c r="I14" s="12">
        <f>((H14+H15)+H16)</f>
        <v>638</v>
      </c>
    </row>
    <row r="15" spans="2:9" ht="15" customHeight="1" x14ac:dyDescent="0.25">
      <c r="B15" s="3"/>
      <c r="C15" s="14"/>
      <c r="E15" s="15" t="s">
        <v>23</v>
      </c>
      <c r="F15" s="13">
        <v>62</v>
      </c>
      <c r="G15" s="13">
        <v>4</v>
      </c>
      <c r="H15" s="13">
        <f t="shared" si="0"/>
        <v>248</v>
      </c>
      <c r="I15" s="16"/>
    </row>
    <row r="16" spans="2:9" ht="15" customHeight="1" x14ac:dyDescent="0.25">
      <c r="B16" s="3"/>
      <c r="C16" s="14"/>
      <c r="E16" s="15" t="s">
        <v>24</v>
      </c>
      <c r="F16" s="13">
        <v>80</v>
      </c>
      <c r="G16" s="13">
        <v>3</v>
      </c>
      <c r="H16" s="13">
        <f t="shared" si="0"/>
        <v>240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36</v>
      </c>
      <c r="G17" s="13">
        <v>3.5</v>
      </c>
      <c r="H17" s="13">
        <f t="shared" si="0"/>
        <v>126</v>
      </c>
      <c r="I17" s="13">
        <f>((H17+H18)+H19)*1.5</f>
        <v>864</v>
      </c>
    </row>
    <row r="18" spans="2:9" ht="15" customHeight="1" x14ac:dyDescent="0.25">
      <c r="B18" s="3"/>
      <c r="C18" s="14"/>
      <c r="E18" s="15" t="s">
        <v>27</v>
      </c>
      <c r="F18" s="13">
        <v>60</v>
      </c>
      <c r="G18" s="13">
        <v>2.5</v>
      </c>
      <c r="H18" s="13">
        <f t="shared" si="0"/>
        <v>150</v>
      </c>
      <c r="I18" s="16"/>
    </row>
    <row r="19" spans="2:9" ht="15" customHeight="1" x14ac:dyDescent="0.25">
      <c r="B19" s="3"/>
      <c r="C19" s="14"/>
      <c r="E19" s="15" t="s">
        <v>28</v>
      </c>
      <c r="F19" s="13">
        <v>75</v>
      </c>
      <c r="G19" s="13">
        <v>4</v>
      </c>
      <c r="H19" s="13">
        <f t="shared" si="0"/>
        <v>300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50</v>
      </c>
      <c r="G20" s="13">
        <v>5.5</v>
      </c>
      <c r="H20" s="13">
        <f t="shared" si="0"/>
        <v>275</v>
      </c>
      <c r="I20" s="13">
        <f>(H21+H20)*1.25</f>
        <v>664.375</v>
      </c>
    </row>
    <row r="21" spans="2:9" ht="15" customHeight="1" x14ac:dyDescent="0.25">
      <c r="B21" s="3"/>
      <c r="C21" s="18"/>
      <c r="D21" s="19"/>
      <c r="E21" s="20" t="s">
        <v>31</v>
      </c>
      <c r="F21" s="21">
        <v>57</v>
      </c>
      <c r="G21" s="21">
        <v>4.5</v>
      </c>
      <c r="H21" s="21">
        <f t="shared" si="0"/>
        <v>256.5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46</v>
      </c>
      <c r="G22" s="12">
        <v>4.5</v>
      </c>
      <c r="H22" s="12">
        <f t="shared" si="0"/>
        <v>207</v>
      </c>
      <c r="I22" s="13">
        <f>(H22+H23)</f>
        <v>630.5</v>
      </c>
    </row>
    <row r="23" spans="2:9" ht="15" customHeight="1" x14ac:dyDescent="0.25">
      <c r="B23" s="3"/>
      <c r="C23" s="14"/>
      <c r="E23" s="15" t="s">
        <v>35</v>
      </c>
      <c r="F23" s="13">
        <v>77</v>
      </c>
      <c r="G23" s="13">
        <v>5.5</v>
      </c>
      <c r="H23" s="13">
        <f t="shared" si="0"/>
        <v>423.5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95</v>
      </c>
      <c r="G24" s="13">
        <v>4.5</v>
      </c>
      <c r="H24" s="13">
        <f t="shared" si="0"/>
        <v>427.5</v>
      </c>
      <c r="I24" s="13">
        <f>(H24+H25)*1.25</f>
        <v>1077.5</v>
      </c>
    </row>
    <row r="25" spans="2:9" ht="15" customHeight="1" x14ac:dyDescent="0.25">
      <c r="B25" s="3"/>
      <c r="C25" s="14"/>
      <c r="E25" s="15" t="s">
        <v>38</v>
      </c>
      <c r="F25" s="13">
        <v>79</v>
      </c>
      <c r="G25" s="13">
        <v>5.5</v>
      </c>
      <c r="H25" s="13">
        <f t="shared" si="0"/>
        <v>434.5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84</v>
      </c>
      <c r="G26" s="13">
        <v>5</v>
      </c>
      <c r="H26" s="13">
        <f t="shared" si="0"/>
        <v>420</v>
      </c>
      <c r="I26" s="13">
        <f>(H26+H27)*1.5</f>
        <v>1117.5</v>
      </c>
    </row>
    <row r="27" spans="2:9" ht="15" customHeight="1" x14ac:dyDescent="0.25">
      <c r="B27" s="3"/>
      <c r="C27" s="18"/>
      <c r="D27" s="19"/>
      <c r="E27" s="20" t="s">
        <v>41</v>
      </c>
      <c r="F27" s="21">
        <v>65</v>
      </c>
      <c r="G27" s="21">
        <v>5</v>
      </c>
      <c r="H27" s="21">
        <f t="shared" si="0"/>
        <v>325</v>
      </c>
      <c r="I27" s="16"/>
    </row>
    <row r="28" spans="2:9" ht="18.75" x14ac:dyDescent="0.3">
      <c r="B28" s="3"/>
      <c r="C28" s="4" t="s">
        <v>42</v>
      </c>
      <c r="D28" s="23" t="s">
        <v>62</v>
      </c>
      <c r="E28" s="5"/>
      <c r="F28" s="5"/>
      <c r="G28" s="24" t="s">
        <v>44</v>
      </c>
      <c r="H28" s="7">
        <f>SUM(H4:H27)</f>
        <v>5925</v>
      </c>
      <c r="I28" s="8">
        <f>SUM(I26,I24,I22,I20,I17,I14,I11,I8,I4)</f>
        <v>7431.75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Q48" sqref="Q48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'[13]Project Ranking'!I4</f>
        <v>625</v>
      </c>
      <c r="D2" s="25" t="s">
        <v>21</v>
      </c>
      <c r="E2" s="25">
        <f>'[13]Project Ranking'!I14</f>
        <v>500</v>
      </c>
      <c r="G2" s="25" t="s">
        <v>46</v>
      </c>
      <c r="H2" s="25">
        <f>'[13]Project Ranking'!I26</f>
        <v>750</v>
      </c>
    </row>
    <row r="3" spans="1:8" ht="51" x14ac:dyDescent="0.2">
      <c r="A3" s="25" t="s">
        <v>47</v>
      </c>
      <c r="B3" s="25">
        <f>'[13]Project Ranking'!I8</f>
        <v>750</v>
      </c>
      <c r="D3" s="25" t="s">
        <v>25</v>
      </c>
      <c r="E3" s="25">
        <f>'[13]Project Ranking'!I17</f>
        <v>750</v>
      </c>
      <c r="G3" s="25" t="s">
        <v>36</v>
      </c>
      <c r="H3" s="25">
        <f>'[13]Project Ranking'!I24</f>
        <v>625</v>
      </c>
    </row>
    <row r="4" spans="1:8" ht="38.25" x14ac:dyDescent="0.2">
      <c r="A4" s="25" t="s">
        <v>48</v>
      </c>
      <c r="B4" s="25">
        <f>'[13]Project Ranking'!I11</f>
        <v>500</v>
      </c>
      <c r="D4" s="25" t="s">
        <v>29</v>
      </c>
      <c r="E4" s="25">
        <f>'[13]Project Ranking'!I20</f>
        <v>625</v>
      </c>
      <c r="G4" s="25" t="s">
        <v>33</v>
      </c>
      <c r="H4" s="25">
        <f>'[13]Project Ranking'!I22</f>
        <v>500</v>
      </c>
    </row>
    <row r="5" spans="1:8" ht="15" customHeight="1" x14ac:dyDescent="0.2">
      <c r="A5" s="25" t="s">
        <v>5</v>
      </c>
      <c r="B5" s="25">
        <f>(B4+B3)+B2</f>
        <v>1875</v>
      </c>
      <c r="D5" s="25" t="s">
        <v>5</v>
      </c>
      <c r="E5" s="25">
        <f>(E4+E3)+E2</f>
        <v>1875</v>
      </c>
      <c r="G5" s="25" t="s">
        <v>5</v>
      </c>
      <c r="H5" s="25">
        <f>(H4+H3)+H2</f>
        <v>1875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'[13]Project Ranking'!D28</f>
        <v>Hello World!</v>
      </c>
      <c r="D55" s="1" t="str">
        <f>B55&amp;CHAR(10)&amp;C55</f>
        <v>Site: 
Hello World!</v>
      </c>
    </row>
    <row r="56" spans="2:4" ht="12.75" x14ac:dyDescent="0.25">
      <c r="B56" s="1" t="s">
        <v>51</v>
      </c>
      <c r="D56" s="1" t="str">
        <f>B56&amp;CHAR(10)&amp;C55</f>
        <v>University: 
Hello World!</v>
      </c>
    </row>
    <row r="57" spans="2:4" ht="12.75" x14ac:dyDescent="0.25">
      <c r="B57" s="1" t="s">
        <v>52</v>
      </c>
      <c r="D57" s="1" t="str">
        <f>B57&amp;CHAR(10)&amp;C55</f>
        <v>Student: 
Hello World!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Hello World!</v>
      </c>
    </row>
    <row r="59" spans="2:4" ht="15" customHeight="1" x14ac:dyDescent="0.25">
      <c r="B59" s="1" t="s">
        <v>53</v>
      </c>
      <c r="D59" s="1" t="str">
        <f>B59&amp;CHAR(10)&amp;C55</f>
        <v>Totals: 
Hello World!</v>
      </c>
    </row>
  </sheetData>
  <pageMargins left="0.75" right="0.75" top="1" bottom="1" header="0.5" footer="0.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I54" sqref="I54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'[9]Storm Drains'!I4</f>
        <v>929.375</v>
      </c>
      <c r="D2" s="25" t="s">
        <v>21</v>
      </c>
      <c r="E2" s="25">
        <f>'[9]Storm Drains'!I14</f>
        <v>638</v>
      </c>
      <c r="G2" s="25" t="s">
        <v>46</v>
      </c>
      <c r="H2" s="25">
        <f>'[9]Storm Drains'!I26</f>
        <v>1117.5</v>
      </c>
    </row>
    <row r="3" spans="1:8" ht="51" x14ac:dyDescent="0.2">
      <c r="A3" s="25" t="s">
        <v>47</v>
      </c>
      <c r="B3" s="25">
        <f>'[9]Storm Drains'!I8</f>
        <v>936</v>
      </c>
      <c r="D3" s="25" t="s">
        <v>25</v>
      </c>
      <c r="E3" s="25">
        <f>'[9]Storm Drains'!I17</f>
        <v>864</v>
      </c>
      <c r="G3" s="25" t="s">
        <v>36</v>
      </c>
      <c r="H3" s="25">
        <f>'[9]Storm Drains'!I24</f>
        <v>1077.5</v>
      </c>
    </row>
    <row r="4" spans="1:8" ht="38.25" x14ac:dyDescent="0.2">
      <c r="A4" s="25" t="s">
        <v>48</v>
      </c>
      <c r="B4" s="25">
        <f>'[9]Storm Drains'!I11</f>
        <v>574.5</v>
      </c>
      <c r="D4" s="25" t="s">
        <v>29</v>
      </c>
      <c r="E4" s="25">
        <f>'[9]Storm Drains'!I20</f>
        <v>664.375</v>
      </c>
      <c r="G4" s="25" t="s">
        <v>33</v>
      </c>
      <c r="H4" s="25">
        <f>'[9]Storm Drains'!I22</f>
        <v>630.5</v>
      </c>
    </row>
    <row r="5" spans="1:8" ht="15" customHeight="1" x14ac:dyDescent="0.2">
      <c r="A5" s="25" t="s">
        <v>5</v>
      </c>
      <c r="B5" s="25">
        <f>(B4+B3)+B2</f>
        <v>2439.875</v>
      </c>
      <c r="D5" s="25" t="s">
        <v>5</v>
      </c>
      <c r="E5" s="25">
        <f>(E4+E3)+E2</f>
        <v>2166.375</v>
      </c>
      <c r="G5" s="25" t="s">
        <v>5</v>
      </c>
      <c r="H5" s="25">
        <f>(H4+H3)+H2</f>
        <v>2825.5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'[9]Storm Drains'!D28</f>
        <v>Storm Drain Upgrades</v>
      </c>
      <c r="D55" s="1" t="str">
        <f>B55&amp;CHAR(10)&amp;C55</f>
        <v>Site: 
Storm Drain Upgrades</v>
      </c>
    </row>
    <row r="56" spans="2:4" ht="12.75" x14ac:dyDescent="0.25">
      <c r="B56" s="1" t="s">
        <v>51</v>
      </c>
      <c r="D56" s="1" t="str">
        <f>B56&amp;CHAR(10)&amp;C55</f>
        <v>University: 
Storm Drain Upgrades</v>
      </c>
    </row>
    <row r="57" spans="2:4" ht="12.75" x14ac:dyDescent="0.25">
      <c r="B57" s="1" t="s">
        <v>52</v>
      </c>
      <c r="D57" s="1" t="str">
        <f>B57&amp;CHAR(10)&amp;C55</f>
        <v>Student: 
Storm Drain Upgrades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Storm Drain Upgrades</v>
      </c>
    </row>
    <row r="59" spans="2:4" ht="15" customHeight="1" x14ac:dyDescent="0.25">
      <c r="B59" s="1" t="s">
        <v>53</v>
      </c>
      <c r="D59" s="1" t="str">
        <f>B59&amp;CHAR(10)&amp;C55</f>
        <v>Totals: 
Storm Drain Upgrades</v>
      </c>
    </row>
  </sheetData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D22" sqref="D22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79</v>
      </c>
      <c r="G4" s="12">
        <v>2.5</v>
      </c>
      <c r="H4" s="12">
        <f t="shared" ref="H4:H27" si="0">F4*G4</f>
        <v>197.5</v>
      </c>
      <c r="I4" s="13">
        <f>(((H4+H5)+H6)+H7)*1.25</f>
        <v>765</v>
      </c>
    </row>
    <row r="5" spans="2:9" ht="15" customHeight="1" x14ac:dyDescent="0.25">
      <c r="B5" s="3"/>
      <c r="C5" s="14"/>
      <c r="E5" s="15" t="s">
        <v>10</v>
      </c>
      <c r="F5" s="13">
        <v>60</v>
      </c>
      <c r="G5" s="13">
        <v>2</v>
      </c>
      <c r="H5" s="13">
        <f t="shared" si="0"/>
        <v>120</v>
      </c>
      <c r="I5" s="16"/>
    </row>
    <row r="6" spans="2:9" ht="15" customHeight="1" x14ac:dyDescent="0.25">
      <c r="B6" s="3"/>
      <c r="C6" s="14"/>
      <c r="E6" s="15" t="s">
        <v>11</v>
      </c>
      <c r="F6" s="13">
        <v>63</v>
      </c>
      <c r="G6" s="13">
        <v>1.5</v>
      </c>
      <c r="H6" s="13">
        <f t="shared" si="0"/>
        <v>94.5</v>
      </c>
      <c r="I6" s="16"/>
    </row>
    <row r="7" spans="2:9" ht="15" customHeight="1" x14ac:dyDescent="0.25">
      <c r="B7" s="3"/>
      <c r="C7" s="14"/>
      <c r="E7" s="15" t="s">
        <v>12</v>
      </c>
      <c r="F7" s="13">
        <v>50</v>
      </c>
      <c r="G7" s="13">
        <v>4</v>
      </c>
      <c r="H7" s="13">
        <f t="shared" si="0"/>
        <v>200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50</v>
      </c>
      <c r="G8" s="13">
        <v>2</v>
      </c>
      <c r="H8" s="13">
        <f t="shared" si="0"/>
        <v>100</v>
      </c>
      <c r="I8" s="13">
        <f>((H8+H9)+H10)*1.5</f>
        <v>810</v>
      </c>
    </row>
    <row r="9" spans="2:9" ht="15" customHeight="1" x14ac:dyDescent="0.25">
      <c r="B9" s="3"/>
      <c r="C9" s="14"/>
      <c r="E9" s="15" t="s">
        <v>15</v>
      </c>
      <c r="F9" s="13">
        <v>60</v>
      </c>
      <c r="G9" s="13">
        <v>4</v>
      </c>
      <c r="H9" s="13">
        <f t="shared" si="0"/>
        <v>240</v>
      </c>
      <c r="I9" s="16"/>
    </row>
    <row r="10" spans="2:9" ht="15" customHeight="1" x14ac:dyDescent="0.25">
      <c r="B10" s="3"/>
      <c r="C10" s="14"/>
      <c r="E10" s="15" t="s">
        <v>16</v>
      </c>
      <c r="F10" s="13">
        <v>50</v>
      </c>
      <c r="G10" s="13">
        <v>4</v>
      </c>
      <c r="H10" s="13">
        <f t="shared" si="0"/>
        <v>200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93</v>
      </c>
      <c r="G11" s="13">
        <v>3.5</v>
      </c>
      <c r="H11" s="13">
        <f t="shared" si="0"/>
        <v>325.5</v>
      </c>
      <c r="I11" s="13">
        <f>((H11+H12)+H13)</f>
        <v>733.5</v>
      </c>
    </row>
    <row r="12" spans="2:9" ht="15" customHeight="1" x14ac:dyDescent="0.25">
      <c r="B12" s="3"/>
      <c r="C12" s="14"/>
      <c r="E12" s="15" t="s">
        <v>19</v>
      </c>
      <c r="F12" s="13">
        <v>78</v>
      </c>
      <c r="G12" s="13">
        <v>3.5</v>
      </c>
      <c r="H12" s="13">
        <f t="shared" si="0"/>
        <v>273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45</v>
      </c>
      <c r="G13" s="21">
        <v>3</v>
      </c>
      <c r="H13" s="21">
        <f t="shared" si="0"/>
        <v>135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50</v>
      </c>
      <c r="G14" s="12">
        <v>3</v>
      </c>
      <c r="H14" s="12">
        <f t="shared" si="0"/>
        <v>150</v>
      </c>
      <c r="I14" s="12">
        <f>((H14+H15)+H16)</f>
        <v>710</v>
      </c>
    </row>
    <row r="15" spans="2:9" ht="15" customHeight="1" x14ac:dyDescent="0.25">
      <c r="B15" s="3"/>
      <c r="C15" s="14"/>
      <c r="E15" s="15" t="s">
        <v>23</v>
      </c>
      <c r="F15" s="13">
        <v>80</v>
      </c>
      <c r="G15" s="13">
        <v>4</v>
      </c>
      <c r="H15" s="13">
        <f t="shared" si="0"/>
        <v>320</v>
      </c>
      <c r="I15" s="16"/>
    </row>
    <row r="16" spans="2:9" ht="15" customHeight="1" x14ac:dyDescent="0.25">
      <c r="B16" s="3"/>
      <c r="C16" s="14"/>
      <c r="E16" s="15" t="s">
        <v>24</v>
      </c>
      <c r="F16" s="13">
        <v>80</v>
      </c>
      <c r="G16" s="13">
        <v>3</v>
      </c>
      <c r="H16" s="13">
        <f t="shared" si="0"/>
        <v>240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45</v>
      </c>
      <c r="G17" s="13">
        <v>3.5</v>
      </c>
      <c r="H17" s="13">
        <f t="shared" si="0"/>
        <v>157.5</v>
      </c>
      <c r="I17" s="13">
        <f>((H17+H18)+H19)*1.5</f>
        <v>771.75</v>
      </c>
    </row>
    <row r="18" spans="2:9" ht="15" customHeight="1" x14ac:dyDescent="0.25">
      <c r="B18" s="3"/>
      <c r="C18" s="14"/>
      <c r="E18" s="15" t="s">
        <v>27</v>
      </c>
      <c r="F18" s="13">
        <v>50</v>
      </c>
      <c r="G18" s="13">
        <v>2.5</v>
      </c>
      <c r="H18" s="13">
        <f t="shared" si="0"/>
        <v>125</v>
      </c>
      <c r="I18" s="16"/>
    </row>
    <row r="19" spans="2:9" ht="15" customHeight="1" x14ac:dyDescent="0.25">
      <c r="B19" s="3"/>
      <c r="C19" s="14"/>
      <c r="E19" s="15" t="s">
        <v>28</v>
      </c>
      <c r="F19" s="13">
        <v>58</v>
      </c>
      <c r="G19" s="13">
        <v>4</v>
      </c>
      <c r="H19" s="13">
        <f t="shared" si="0"/>
        <v>232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50</v>
      </c>
      <c r="G20" s="13">
        <v>5.5</v>
      </c>
      <c r="H20" s="13">
        <f t="shared" si="0"/>
        <v>275</v>
      </c>
      <c r="I20" s="13">
        <f>(H21+H20)*1.25</f>
        <v>715</v>
      </c>
    </row>
    <row r="21" spans="2:9" ht="15" customHeight="1" x14ac:dyDescent="0.25">
      <c r="B21" s="3"/>
      <c r="C21" s="18"/>
      <c r="D21" s="19"/>
      <c r="E21" s="20" t="s">
        <v>31</v>
      </c>
      <c r="F21" s="21">
        <v>66</v>
      </c>
      <c r="G21" s="21">
        <v>4.5</v>
      </c>
      <c r="H21" s="21">
        <f t="shared" si="0"/>
        <v>297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90</v>
      </c>
      <c r="G22" s="12">
        <v>4.5</v>
      </c>
      <c r="H22" s="12">
        <f t="shared" si="0"/>
        <v>405</v>
      </c>
      <c r="I22" s="13">
        <f>(H22+H23)</f>
        <v>817.5</v>
      </c>
    </row>
    <row r="23" spans="2:9" ht="15" customHeight="1" x14ac:dyDescent="0.25">
      <c r="B23" s="3"/>
      <c r="C23" s="14"/>
      <c r="E23" s="15" t="s">
        <v>35</v>
      </c>
      <c r="F23" s="13">
        <v>75</v>
      </c>
      <c r="G23" s="13">
        <v>5.5</v>
      </c>
      <c r="H23" s="13">
        <f t="shared" si="0"/>
        <v>412.5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80</v>
      </c>
      <c r="G24" s="13">
        <v>4.5</v>
      </c>
      <c r="H24" s="13">
        <f t="shared" si="0"/>
        <v>360</v>
      </c>
      <c r="I24" s="13">
        <f>(H24+H25)*1.25</f>
        <v>848.75</v>
      </c>
    </row>
    <row r="25" spans="2:9" ht="15" customHeight="1" x14ac:dyDescent="0.25">
      <c r="B25" s="3"/>
      <c r="C25" s="14"/>
      <c r="E25" s="15" t="s">
        <v>38</v>
      </c>
      <c r="F25" s="13">
        <v>58</v>
      </c>
      <c r="G25" s="13">
        <v>5.5</v>
      </c>
      <c r="H25" s="13">
        <f t="shared" si="0"/>
        <v>319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62</v>
      </c>
      <c r="G26" s="13">
        <v>5</v>
      </c>
      <c r="H26" s="13">
        <f t="shared" si="0"/>
        <v>310</v>
      </c>
      <c r="I26" s="13">
        <f>(H26+H27)*1.5</f>
        <v>840</v>
      </c>
    </row>
    <row r="27" spans="2:9" ht="15" customHeight="1" x14ac:dyDescent="0.25">
      <c r="B27" s="3"/>
      <c r="C27" s="18"/>
      <c r="D27" s="19"/>
      <c r="E27" s="20" t="s">
        <v>41</v>
      </c>
      <c r="F27" s="21">
        <v>50</v>
      </c>
      <c r="G27" s="21">
        <v>5</v>
      </c>
      <c r="H27" s="21">
        <f t="shared" si="0"/>
        <v>250</v>
      </c>
      <c r="I27" s="16"/>
    </row>
    <row r="28" spans="2:9" ht="18.75" x14ac:dyDescent="0.3">
      <c r="B28" s="3"/>
      <c r="C28" s="4" t="s">
        <v>42</v>
      </c>
      <c r="D28" s="23" t="s">
        <v>63</v>
      </c>
      <c r="E28" s="5"/>
      <c r="F28" s="5"/>
      <c r="G28" s="24" t="s">
        <v>44</v>
      </c>
      <c r="H28" s="7">
        <f>SUM(H4:H27)</f>
        <v>5738.5</v>
      </c>
      <c r="I28" s="8">
        <f>SUM(I26,I24,I22,I20,I17,I14,I11,I8,I4)</f>
        <v>7011.5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I56" sqref="I56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'[10]Parking Issues'!I4</f>
        <v>765</v>
      </c>
      <c r="D2" s="25" t="s">
        <v>21</v>
      </c>
      <c r="E2" s="25">
        <f>'[10]Parking Issues'!I14</f>
        <v>710</v>
      </c>
      <c r="G2" s="25" t="s">
        <v>46</v>
      </c>
      <c r="H2" s="25">
        <f>'[10]Parking Issues'!I26</f>
        <v>840</v>
      </c>
    </row>
    <row r="3" spans="1:8" ht="51" x14ac:dyDescent="0.2">
      <c r="A3" s="25" t="s">
        <v>47</v>
      </c>
      <c r="B3" s="25">
        <f>'[10]Parking Issues'!I8</f>
        <v>810</v>
      </c>
      <c r="D3" s="25" t="s">
        <v>25</v>
      </c>
      <c r="E3" s="25">
        <f>'[10]Parking Issues'!I17</f>
        <v>771.75</v>
      </c>
      <c r="G3" s="25" t="s">
        <v>36</v>
      </c>
      <c r="H3" s="25">
        <f>'[10]Parking Issues'!I24</f>
        <v>848.75</v>
      </c>
    </row>
    <row r="4" spans="1:8" ht="38.25" x14ac:dyDescent="0.2">
      <c r="A4" s="25" t="s">
        <v>48</v>
      </c>
      <c r="B4" s="25">
        <f>'[10]Parking Issues'!I11</f>
        <v>733.5</v>
      </c>
      <c r="D4" s="25" t="s">
        <v>29</v>
      </c>
      <c r="E4" s="25">
        <f>'[10]Parking Issues'!I20</f>
        <v>715</v>
      </c>
      <c r="G4" s="25" t="s">
        <v>33</v>
      </c>
      <c r="H4" s="25">
        <f>'[10]Parking Issues'!I22</f>
        <v>817.5</v>
      </c>
    </row>
    <row r="5" spans="1:8" ht="15" customHeight="1" x14ac:dyDescent="0.2">
      <c r="A5" s="25" t="s">
        <v>5</v>
      </c>
      <c r="B5" s="25">
        <f>(B4+B3)+B2</f>
        <v>2308.5</v>
      </c>
      <c r="D5" s="25" t="s">
        <v>5</v>
      </c>
      <c r="E5" s="25">
        <f>(E4+E3)+E2</f>
        <v>2196.75</v>
      </c>
      <c r="G5" s="25" t="s">
        <v>5</v>
      </c>
      <c r="H5" s="25">
        <f>(H4+H3)+H2</f>
        <v>2506.25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'[10]Parking Issues'!D28</f>
        <v>Traffic and Parking Issues</v>
      </c>
      <c r="D55" s="1" t="str">
        <f>B55&amp;CHAR(10)&amp;C55</f>
        <v>Site: 
Traffic and Parking Issues</v>
      </c>
    </row>
    <row r="56" spans="2:4" ht="12.75" x14ac:dyDescent="0.25">
      <c r="B56" s="1" t="s">
        <v>51</v>
      </c>
      <c r="D56" s="1" t="str">
        <f>B56&amp;CHAR(10)&amp;C55</f>
        <v>University: 
Traffic and Parking Issues</v>
      </c>
    </row>
    <row r="57" spans="2:4" ht="12.75" x14ac:dyDescent="0.25">
      <c r="B57" s="1" t="s">
        <v>52</v>
      </c>
      <c r="D57" s="1" t="str">
        <f>B57&amp;CHAR(10)&amp;C55</f>
        <v>Student: 
Traffic and Parking Issues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Traffic and Parking Issues</v>
      </c>
    </row>
    <row r="59" spans="2:4" ht="15" customHeight="1" x14ac:dyDescent="0.25">
      <c r="B59" s="1" t="s">
        <v>53</v>
      </c>
      <c r="D59" s="1" t="str">
        <f>B59&amp;CHAR(10)&amp;C55</f>
        <v>Totals: 
Traffic and Parking Issues</v>
      </c>
    </row>
  </sheetData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D6" sqref="D6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70</v>
      </c>
      <c r="G4" s="12">
        <v>2.5</v>
      </c>
      <c r="H4" s="12">
        <f t="shared" ref="H4:H27" si="0">F4*G4</f>
        <v>175</v>
      </c>
      <c r="I4" s="13">
        <f>(((H4+H5)+H6)+H7)*1.25</f>
        <v>1000</v>
      </c>
    </row>
    <row r="5" spans="2:9" ht="15" customHeight="1" x14ac:dyDescent="0.25">
      <c r="B5" s="3"/>
      <c r="C5" s="14"/>
      <c r="E5" s="15" t="s">
        <v>10</v>
      </c>
      <c r="F5" s="13">
        <v>80</v>
      </c>
      <c r="G5" s="13">
        <v>2</v>
      </c>
      <c r="H5" s="13">
        <f t="shared" si="0"/>
        <v>160</v>
      </c>
      <c r="I5" s="16"/>
    </row>
    <row r="6" spans="2:9" ht="15" customHeight="1" x14ac:dyDescent="0.25">
      <c r="B6" s="3"/>
      <c r="C6" s="14"/>
      <c r="E6" s="15" t="s">
        <v>11</v>
      </c>
      <c r="F6" s="13">
        <v>70</v>
      </c>
      <c r="G6" s="13">
        <v>1.5</v>
      </c>
      <c r="H6" s="13">
        <f t="shared" si="0"/>
        <v>105</v>
      </c>
      <c r="I6" s="16"/>
    </row>
    <row r="7" spans="2:9" ht="15" customHeight="1" x14ac:dyDescent="0.25">
      <c r="B7" s="3"/>
      <c r="C7" s="14"/>
      <c r="E7" s="15" t="s">
        <v>12</v>
      </c>
      <c r="F7" s="13">
        <v>90</v>
      </c>
      <c r="G7" s="13">
        <v>4</v>
      </c>
      <c r="H7" s="13">
        <f t="shared" si="0"/>
        <v>360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95</v>
      </c>
      <c r="G8" s="13">
        <v>2</v>
      </c>
      <c r="H8" s="13">
        <f t="shared" si="0"/>
        <v>190</v>
      </c>
      <c r="I8" s="13">
        <f>((H8+H9)+H10)*1.5</f>
        <v>1335</v>
      </c>
    </row>
    <row r="9" spans="2:9" ht="15" customHeight="1" x14ac:dyDescent="0.25">
      <c r="B9" s="3"/>
      <c r="C9" s="14"/>
      <c r="E9" s="15" t="s">
        <v>15</v>
      </c>
      <c r="F9" s="13">
        <v>90</v>
      </c>
      <c r="G9" s="13">
        <v>4</v>
      </c>
      <c r="H9" s="13">
        <f t="shared" si="0"/>
        <v>360</v>
      </c>
      <c r="I9" s="16"/>
    </row>
    <row r="10" spans="2:9" ht="15" customHeight="1" x14ac:dyDescent="0.25">
      <c r="B10" s="3"/>
      <c r="C10" s="14"/>
      <c r="E10" s="15" t="s">
        <v>16</v>
      </c>
      <c r="F10" s="13">
        <v>85</v>
      </c>
      <c r="G10" s="13">
        <v>4</v>
      </c>
      <c r="H10" s="13">
        <f t="shared" si="0"/>
        <v>340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70</v>
      </c>
      <c r="G11" s="13">
        <v>3.5</v>
      </c>
      <c r="H11" s="13">
        <f t="shared" si="0"/>
        <v>245</v>
      </c>
      <c r="I11" s="13">
        <f>((H11+H12)+H13)</f>
        <v>712.5</v>
      </c>
    </row>
    <row r="12" spans="2:9" ht="15" customHeight="1" x14ac:dyDescent="0.25">
      <c r="B12" s="3"/>
      <c r="C12" s="14"/>
      <c r="E12" s="15" t="s">
        <v>19</v>
      </c>
      <c r="F12" s="13">
        <v>65</v>
      </c>
      <c r="G12" s="13">
        <v>3.5</v>
      </c>
      <c r="H12" s="13">
        <f t="shared" si="0"/>
        <v>227.5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80</v>
      </c>
      <c r="G13" s="21">
        <v>3</v>
      </c>
      <c r="H13" s="21">
        <f t="shared" si="0"/>
        <v>240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50</v>
      </c>
      <c r="G14" s="12">
        <v>3</v>
      </c>
      <c r="H14" s="12">
        <f t="shared" si="0"/>
        <v>150</v>
      </c>
      <c r="I14" s="12">
        <f>((H14+H15)+H16)</f>
        <v>650</v>
      </c>
    </row>
    <row r="15" spans="2:9" ht="15" customHeight="1" x14ac:dyDescent="0.25">
      <c r="B15" s="3"/>
      <c r="C15" s="14"/>
      <c r="E15" s="15" t="s">
        <v>23</v>
      </c>
      <c r="F15" s="13">
        <v>65</v>
      </c>
      <c r="G15" s="13">
        <v>4</v>
      </c>
      <c r="H15" s="13">
        <f t="shared" si="0"/>
        <v>260</v>
      </c>
      <c r="I15" s="16"/>
    </row>
    <row r="16" spans="2:9" ht="15" customHeight="1" x14ac:dyDescent="0.25">
      <c r="B16" s="3"/>
      <c r="C16" s="14"/>
      <c r="E16" s="15" t="s">
        <v>24</v>
      </c>
      <c r="F16" s="13">
        <v>80</v>
      </c>
      <c r="G16" s="13">
        <v>3</v>
      </c>
      <c r="H16" s="13">
        <f t="shared" si="0"/>
        <v>240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70</v>
      </c>
      <c r="G17" s="13">
        <v>3.5</v>
      </c>
      <c r="H17" s="13">
        <f t="shared" si="0"/>
        <v>245</v>
      </c>
      <c r="I17" s="13">
        <f>((H17+H18)+H19)*1.5</f>
        <v>1166.25</v>
      </c>
    </row>
    <row r="18" spans="2:9" ht="15" customHeight="1" x14ac:dyDescent="0.25">
      <c r="B18" s="3"/>
      <c r="C18" s="14"/>
      <c r="E18" s="15" t="s">
        <v>27</v>
      </c>
      <c r="F18" s="13">
        <v>85</v>
      </c>
      <c r="G18" s="13">
        <v>2.5</v>
      </c>
      <c r="H18" s="13">
        <f t="shared" si="0"/>
        <v>212.5</v>
      </c>
      <c r="I18" s="16"/>
    </row>
    <row r="19" spans="2:9" ht="15" customHeight="1" x14ac:dyDescent="0.25">
      <c r="B19" s="3"/>
      <c r="C19" s="14"/>
      <c r="E19" s="15" t="s">
        <v>28</v>
      </c>
      <c r="F19" s="13">
        <v>80</v>
      </c>
      <c r="G19" s="13">
        <v>4</v>
      </c>
      <c r="H19" s="13">
        <f t="shared" si="0"/>
        <v>320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75</v>
      </c>
      <c r="G20" s="13">
        <v>5.5</v>
      </c>
      <c r="H20" s="13">
        <f t="shared" si="0"/>
        <v>412.5</v>
      </c>
      <c r="I20" s="13">
        <f>(H21+H20)*1.25</f>
        <v>937.5</v>
      </c>
    </row>
    <row r="21" spans="2:9" ht="15" customHeight="1" x14ac:dyDescent="0.25">
      <c r="B21" s="3"/>
      <c r="C21" s="18"/>
      <c r="D21" s="19"/>
      <c r="E21" s="20" t="s">
        <v>31</v>
      </c>
      <c r="F21" s="21">
        <v>75</v>
      </c>
      <c r="G21" s="21">
        <v>4.5</v>
      </c>
      <c r="H21" s="21">
        <f t="shared" si="0"/>
        <v>337.5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85</v>
      </c>
      <c r="G22" s="12">
        <v>4.5</v>
      </c>
      <c r="H22" s="12">
        <f t="shared" si="0"/>
        <v>382.5</v>
      </c>
      <c r="I22" s="13">
        <f>(H22+H23)</f>
        <v>850</v>
      </c>
    </row>
    <row r="23" spans="2:9" ht="15" customHeight="1" x14ac:dyDescent="0.25">
      <c r="B23" s="3"/>
      <c r="C23" s="14"/>
      <c r="E23" s="15" t="s">
        <v>35</v>
      </c>
      <c r="F23" s="13">
        <v>85</v>
      </c>
      <c r="G23" s="13">
        <v>5.5</v>
      </c>
      <c r="H23" s="13">
        <f t="shared" si="0"/>
        <v>467.5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80</v>
      </c>
      <c r="G24" s="13">
        <v>4.5</v>
      </c>
      <c r="H24" s="13">
        <f t="shared" si="0"/>
        <v>360</v>
      </c>
      <c r="I24" s="13">
        <f>(H24+H25)*1.25</f>
        <v>1000</v>
      </c>
    </row>
    <row r="25" spans="2:9" ht="15" customHeight="1" x14ac:dyDescent="0.25">
      <c r="B25" s="3"/>
      <c r="C25" s="14"/>
      <c r="E25" s="15" t="s">
        <v>38</v>
      </c>
      <c r="F25" s="13">
        <v>80</v>
      </c>
      <c r="G25" s="13">
        <v>5.5</v>
      </c>
      <c r="H25" s="13">
        <f t="shared" si="0"/>
        <v>440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85</v>
      </c>
      <c r="G26" s="13">
        <v>5</v>
      </c>
      <c r="H26" s="13">
        <f t="shared" si="0"/>
        <v>425</v>
      </c>
      <c r="I26" s="13">
        <f>(H26+H27)*1.5</f>
        <v>1350</v>
      </c>
    </row>
    <row r="27" spans="2:9" ht="15" customHeight="1" x14ac:dyDescent="0.25">
      <c r="B27" s="3"/>
      <c r="C27" s="18"/>
      <c r="D27" s="19"/>
      <c r="E27" s="20" t="s">
        <v>41</v>
      </c>
      <c r="F27" s="21">
        <v>95</v>
      </c>
      <c r="G27" s="21">
        <v>5</v>
      </c>
      <c r="H27" s="21">
        <f t="shared" si="0"/>
        <v>475</v>
      </c>
      <c r="I27" s="16"/>
    </row>
    <row r="28" spans="2:9" ht="18.75" x14ac:dyDescent="0.3">
      <c r="B28" s="3"/>
      <c r="C28" s="4" t="s">
        <v>42</v>
      </c>
      <c r="D28" s="23" t="s">
        <v>64</v>
      </c>
      <c r="E28" s="5"/>
      <c r="F28" s="5"/>
      <c r="G28" s="24" t="s">
        <v>44</v>
      </c>
      <c r="H28" s="7">
        <f>SUM(H4:H27)</f>
        <v>7130</v>
      </c>
      <c r="I28" s="8">
        <f>SUM(I26,I24,I22,I20,I17,I14,I11,I8,I4)</f>
        <v>9001.25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L54" sqref="L54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'[11]Trail View'!I4</f>
        <v>1000</v>
      </c>
      <c r="D2" s="25" t="s">
        <v>21</v>
      </c>
      <c r="E2" s="25">
        <f>'[11]Trail View'!I14</f>
        <v>650</v>
      </c>
      <c r="G2" s="25" t="s">
        <v>46</v>
      </c>
      <c r="H2" s="25">
        <f>'[11]Trail View'!I26</f>
        <v>1350</v>
      </c>
    </row>
    <row r="3" spans="1:8" ht="51" x14ac:dyDescent="0.2">
      <c r="A3" s="25" t="s">
        <v>47</v>
      </c>
      <c r="B3" s="25">
        <f>'[11]Trail View'!I8</f>
        <v>1335</v>
      </c>
      <c r="D3" s="25" t="s">
        <v>25</v>
      </c>
      <c r="E3" s="25">
        <f>'[11]Trail View'!I17</f>
        <v>1166.25</v>
      </c>
      <c r="G3" s="25" t="s">
        <v>36</v>
      </c>
      <c r="H3" s="25">
        <f>'[11]Trail View'!I24</f>
        <v>1000</v>
      </c>
    </row>
    <row r="4" spans="1:8" ht="38.25" x14ac:dyDescent="0.2">
      <c r="A4" s="25" t="s">
        <v>48</v>
      </c>
      <c r="B4" s="25">
        <f>'[11]Trail View'!I11</f>
        <v>712.5</v>
      </c>
      <c r="D4" s="25" t="s">
        <v>29</v>
      </c>
      <c r="E4" s="25">
        <f>'[11]Trail View'!I20</f>
        <v>937.5</v>
      </c>
      <c r="G4" s="25" t="s">
        <v>33</v>
      </c>
      <c r="H4" s="25">
        <f>'[11]Trail View'!I22</f>
        <v>850</v>
      </c>
    </row>
    <row r="5" spans="1:8" ht="15" customHeight="1" x14ac:dyDescent="0.2">
      <c r="A5" s="25" t="s">
        <v>5</v>
      </c>
      <c r="B5" s="25">
        <f>(B4+B3)+B2</f>
        <v>3047.5</v>
      </c>
      <c r="D5" s="25" t="s">
        <v>5</v>
      </c>
      <c r="E5" s="25">
        <f>(E4+E3)+E2</f>
        <v>2753.75</v>
      </c>
      <c r="G5" s="25" t="s">
        <v>5</v>
      </c>
      <c r="H5" s="25">
        <f>(H4+H3)+H2</f>
        <v>3200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'[11]Trail View'!D28</f>
        <v>Trail View Continued</v>
      </c>
      <c r="D55" s="1" t="str">
        <f>B55&amp;CHAR(10)&amp;C55</f>
        <v>Site: 
Trail View Continued</v>
      </c>
    </row>
    <row r="56" spans="2:4" ht="12.75" x14ac:dyDescent="0.25">
      <c r="B56" s="1" t="s">
        <v>51</v>
      </c>
      <c r="D56" s="1" t="str">
        <f>B56&amp;CHAR(10)&amp;C55</f>
        <v>University: 
Trail View Continued</v>
      </c>
    </row>
    <row r="57" spans="2:4" ht="12.75" x14ac:dyDescent="0.25">
      <c r="B57" s="1" t="s">
        <v>52</v>
      </c>
      <c r="D57" s="1" t="str">
        <f>B57&amp;CHAR(10)&amp;C55</f>
        <v>Student: 
Trail View Continued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Trail View Continued</v>
      </c>
    </row>
    <row r="59" spans="2:4" ht="15" customHeight="1" x14ac:dyDescent="0.25">
      <c r="B59" s="1" t="s">
        <v>53</v>
      </c>
      <c r="D59" s="1" t="str">
        <f>B59&amp;CHAR(10)&amp;C55</f>
        <v>Totals: 
Trail View Continued</v>
      </c>
    </row>
  </sheetData>
  <pageMargins left="0.75" right="0.75" top="1" bottom="1" header="0.5" footer="0.5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E23" sqref="E23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75</v>
      </c>
      <c r="G4" s="12">
        <v>2.5</v>
      </c>
      <c r="H4" s="12">
        <f t="shared" ref="H4:H27" si="0">F4*G4</f>
        <v>187.5</v>
      </c>
      <c r="I4" s="13">
        <f>(((H4+H5)+H6)+H7)*1.25</f>
        <v>975</v>
      </c>
    </row>
    <row r="5" spans="2:9" ht="15" customHeight="1" x14ac:dyDescent="0.25">
      <c r="B5" s="3"/>
      <c r="C5" s="14"/>
      <c r="E5" s="15" t="s">
        <v>10</v>
      </c>
      <c r="F5" s="13">
        <v>60</v>
      </c>
      <c r="G5" s="13">
        <v>2</v>
      </c>
      <c r="H5" s="13">
        <f t="shared" si="0"/>
        <v>120</v>
      </c>
      <c r="I5" s="16"/>
    </row>
    <row r="6" spans="2:9" ht="15" customHeight="1" x14ac:dyDescent="0.25">
      <c r="B6" s="3"/>
      <c r="C6" s="14"/>
      <c r="E6" s="15" t="s">
        <v>11</v>
      </c>
      <c r="F6" s="13">
        <v>75</v>
      </c>
      <c r="G6" s="13">
        <v>1.5</v>
      </c>
      <c r="H6" s="13">
        <f t="shared" si="0"/>
        <v>112.5</v>
      </c>
      <c r="I6" s="16"/>
    </row>
    <row r="7" spans="2:9" ht="15" customHeight="1" x14ac:dyDescent="0.25">
      <c r="B7" s="3"/>
      <c r="C7" s="14"/>
      <c r="E7" s="15" t="s">
        <v>12</v>
      </c>
      <c r="F7" s="13">
        <v>90</v>
      </c>
      <c r="G7" s="13">
        <v>4</v>
      </c>
      <c r="H7" s="13">
        <f t="shared" si="0"/>
        <v>360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55</v>
      </c>
      <c r="G8" s="13">
        <v>2</v>
      </c>
      <c r="H8" s="13">
        <f t="shared" si="0"/>
        <v>110</v>
      </c>
      <c r="I8" s="13">
        <f>((H8+H9)+H10)*1.5</f>
        <v>975</v>
      </c>
    </row>
    <row r="9" spans="2:9" ht="15" customHeight="1" x14ac:dyDescent="0.25">
      <c r="B9" s="3"/>
      <c r="C9" s="14"/>
      <c r="E9" s="15" t="s">
        <v>15</v>
      </c>
      <c r="F9" s="13">
        <v>65</v>
      </c>
      <c r="G9" s="13">
        <v>4</v>
      </c>
      <c r="H9" s="13">
        <f t="shared" si="0"/>
        <v>260</v>
      </c>
      <c r="I9" s="16"/>
    </row>
    <row r="10" spans="2:9" ht="15" customHeight="1" x14ac:dyDescent="0.25">
      <c r="B10" s="3"/>
      <c r="C10" s="14"/>
      <c r="E10" s="15" t="s">
        <v>16</v>
      </c>
      <c r="F10" s="13">
        <v>70</v>
      </c>
      <c r="G10" s="13">
        <v>4</v>
      </c>
      <c r="H10" s="13">
        <f t="shared" si="0"/>
        <v>280</v>
      </c>
      <c r="I10" s="16"/>
    </row>
    <row r="11" spans="2:9" ht="15" customHeight="1" x14ac:dyDescent="0.25">
      <c r="B11" s="3"/>
      <c r="C11" s="14"/>
      <c r="D11" s="17" t="s">
        <v>65</v>
      </c>
      <c r="E11" s="15" t="s">
        <v>18</v>
      </c>
      <c r="F11" s="13">
        <v>80</v>
      </c>
      <c r="G11" s="13">
        <v>3.5</v>
      </c>
      <c r="H11" s="13">
        <f t="shared" si="0"/>
        <v>280</v>
      </c>
      <c r="I11" s="13">
        <f>((H11+H12)+H13)</f>
        <v>740</v>
      </c>
    </row>
    <row r="12" spans="2:9" ht="15" customHeight="1" x14ac:dyDescent="0.25">
      <c r="B12" s="3"/>
      <c r="C12" s="14"/>
      <c r="E12" s="15" t="s">
        <v>19</v>
      </c>
      <c r="F12" s="13">
        <v>80</v>
      </c>
      <c r="G12" s="13">
        <v>3.5</v>
      </c>
      <c r="H12" s="13">
        <f t="shared" si="0"/>
        <v>280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60</v>
      </c>
      <c r="G13" s="21">
        <v>3</v>
      </c>
      <c r="H13" s="21">
        <f t="shared" si="0"/>
        <v>180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60</v>
      </c>
      <c r="G14" s="12">
        <v>3</v>
      </c>
      <c r="H14" s="12">
        <f t="shared" si="0"/>
        <v>180</v>
      </c>
      <c r="I14" s="12">
        <f>((H14+H15)+H16)</f>
        <v>615</v>
      </c>
    </row>
    <row r="15" spans="2:9" ht="15" customHeight="1" x14ac:dyDescent="0.25">
      <c r="B15" s="3"/>
      <c r="C15" s="14"/>
      <c r="E15" s="15" t="s">
        <v>23</v>
      </c>
      <c r="F15" s="13">
        <v>60</v>
      </c>
      <c r="G15" s="13">
        <v>4</v>
      </c>
      <c r="H15" s="13">
        <f t="shared" si="0"/>
        <v>240</v>
      </c>
      <c r="I15" s="16"/>
    </row>
    <row r="16" spans="2:9" ht="15" customHeight="1" x14ac:dyDescent="0.25">
      <c r="B16" s="3"/>
      <c r="C16" s="14"/>
      <c r="E16" s="15" t="s">
        <v>24</v>
      </c>
      <c r="F16" s="13">
        <v>65</v>
      </c>
      <c r="G16" s="13">
        <v>3</v>
      </c>
      <c r="H16" s="13">
        <f t="shared" si="0"/>
        <v>195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70</v>
      </c>
      <c r="G17" s="13">
        <v>3.5</v>
      </c>
      <c r="H17" s="13">
        <f t="shared" si="0"/>
        <v>245</v>
      </c>
      <c r="I17" s="13">
        <f>((H17+H18)+H19)*1.5</f>
        <v>1110</v>
      </c>
    </row>
    <row r="18" spans="2:9" ht="15" customHeight="1" x14ac:dyDescent="0.25">
      <c r="B18" s="3"/>
      <c r="C18" s="14"/>
      <c r="E18" s="15" t="s">
        <v>27</v>
      </c>
      <c r="F18" s="13">
        <v>62</v>
      </c>
      <c r="G18" s="13">
        <v>2.5</v>
      </c>
      <c r="H18" s="13">
        <f t="shared" si="0"/>
        <v>155</v>
      </c>
      <c r="I18" s="16"/>
    </row>
    <row r="19" spans="2:9" ht="15" customHeight="1" x14ac:dyDescent="0.25">
      <c r="B19" s="3"/>
      <c r="C19" s="14"/>
      <c r="E19" s="15" t="s">
        <v>28</v>
      </c>
      <c r="F19" s="13">
        <v>85</v>
      </c>
      <c r="G19" s="13">
        <v>4</v>
      </c>
      <c r="H19" s="13">
        <f t="shared" si="0"/>
        <v>340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75</v>
      </c>
      <c r="G20" s="13">
        <v>5.5</v>
      </c>
      <c r="H20" s="13">
        <f t="shared" si="0"/>
        <v>412.5</v>
      </c>
      <c r="I20" s="13">
        <f>(H21+H20)*1.25</f>
        <v>937.5</v>
      </c>
    </row>
    <row r="21" spans="2:9" ht="15" customHeight="1" x14ac:dyDescent="0.25">
      <c r="B21" s="3"/>
      <c r="C21" s="18"/>
      <c r="D21" s="19"/>
      <c r="E21" s="20" t="s">
        <v>31</v>
      </c>
      <c r="F21" s="21">
        <v>75</v>
      </c>
      <c r="G21" s="21">
        <v>4.5</v>
      </c>
      <c r="H21" s="21">
        <f t="shared" si="0"/>
        <v>337.5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70</v>
      </c>
      <c r="G22" s="12">
        <v>4.5</v>
      </c>
      <c r="H22" s="12">
        <f t="shared" si="0"/>
        <v>315</v>
      </c>
      <c r="I22" s="13">
        <f>(H22+H23)</f>
        <v>727.5</v>
      </c>
    </row>
    <row r="23" spans="2:9" ht="15" customHeight="1" x14ac:dyDescent="0.25">
      <c r="B23" s="3"/>
      <c r="C23" s="14"/>
      <c r="E23" s="15" t="s">
        <v>35</v>
      </c>
      <c r="F23" s="13">
        <v>75</v>
      </c>
      <c r="G23" s="13">
        <v>5.5</v>
      </c>
      <c r="H23" s="13">
        <f t="shared" si="0"/>
        <v>412.5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80</v>
      </c>
      <c r="G24" s="13">
        <v>4.5</v>
      </c>
      <c r="H24" s="13">
        <f t="shared" si="0"/>
        <v>360</v>
      </c>
      <c r="I24" s="13">
        <f>(H24+H25)*1.25</f>
        <v>1013.75</v>
      </c>
    </row>
    <row r="25" spans="2:9" ht="15" customHeight="1" x14ac:dyDescent="0.25">
      <c r="B25" s="3"/>
      <c r="C25" s="14"/>
      <c r="E25" s="15" t="s">
        <v>38</v>
      </c>
      <c r="F25" s="13">
        <v>82</v>
      </c>
      <c r="G25" s="13">
        <v>5.5</v>
      </c>
      <c r="H25" s="13">
        <f t="shared" si="0"/>
        <v>451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50</v>
      </c>
      <c r="G26" s="13">
        <v>5</v>
      </c>
      <c r="H26" s="13">
        <f t="shared" si="0"/>
        <v>250</v>
      </c>
      <c r="I26" s="13">
        <f>(H26+H27)*1.5</f>
        <v>900</v>
      </c>
    </row>
    <row r="27" spans="2:9" ht="15" customHeight="1" x14ac:dyDescent="0.25">
      <c r="B27" s="3"/>
      <c r="C27" s="18"/>
      <c r="D27" s="19"/>
      <c r="E27" s="20" t="s">
        <v>41</v>
      </c>
      <c r="F27" s="21">
        <v>70</v>
      </c>
      <c r="G27" s="21">
        <v>5</v>
      </c>
      <c r="H27" s="21">
        <f t="shared" si="0"/>
        <v>350</v>
      </c>
      <c r="I27" s="16"/>
    </row>
    <row r="28" spans="2:9" ht="18.75" x14ac:dyDescent="0.3">
      <c r="B28" s="3"/>
      <c r="C28" s="4" t="s">
        <v>42</v>
      </c>
      <c r="D28" s="23" t="s">
        <v>66</v>
      </c>
      <c r="E28" s="5"/>
      <c r="F28" s="5"/>
      <c r="G28" s="24" t="s">
        <v>44</v>
      </c>
      <c r="H28" s="7">
        <f>SUM(H4:H27)</f>
        <v>6413.5</v>
      </c>
      <c r="I28" s="8">
        <f>SUM(I26,I24,I22,I20,I17,I14,I11,I8,I4)</f>
        <v>7993.75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O50" sqref="O50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'[12]Water Quality'!I4</f>
        <v>975</v>
      </c>
      <c r="D2" s="25" t="s">
        <v>21</v>
      </c>
      <c r="E2" s="25">
        <f>'[12]Water Quality'!I14</f>
        <v>615</v>
      </c>
      <c r="G2" s="25" t="s">
        <v>46</v>
      </c>
      <c r="H2" s="25">
        <f>'[12]Water Quality'!I26</f>
        <v>900</v>
      </c>
    </row>
    <row r="3" spans="1:8" ht="51" x14ac:dyDescent="0.2">
      <c r="A3" s="25" t="s">
        <v>47</v>
      </c>
      <c r="B3" s="25">
        <f>'[12]Water Quality'!I8</f>
        <v>975</v>
      </c>
      <c r="D3" s="25" t="s">
        <v>25</v>
      </c>
      <c r="E3" s="25">
        <f>'[12]Water Quality'!I17</f>
        <v>1110</v>
      </c>
      <c r="G3" s="25" t="s">
        <v>36</v>
      </c>
      <c r="H3" s="25">
        <f>'[12]Water Quality'!I24</f>
        <v>1013.75</v>
      </c>
    </row>
    <row r="4" spans="1:8" ht="38.25" x14ac:dyDescent="0.2">
      <c r="A4" s="25" t="s">
        <v>48</v>
      </c>
      <c r="B4" s="25">
        <f>'[12]Water Quality'!I11</f>
        <v>740</v>
      </c>
      <c r="D4" s="25" t="s">
        <v>29</v>
      </c>
      <c r="E4" s="25">
        <f>'[12]Water Quality'!I20</f>
        <v>937.5</v>
      </c>
      <c r="G4" s="25" t="s">
        <v>33</v>
      </c>
      <c r="H4" s="25">
        <f>'[12]Water Quality'!I22</f>
        <v>727.5</v>
      </c>
    </row>
    <row r="5" spans="1:8" ht="15" customHeight="1" x14ac:dyDescent="0.2">
      <c r="A5" s="25" t="s">
        <v>5</v>
      </c>
      <c r="B5" s="25">
        <f>(B4+B3)+B2</f>
        <v>2690</v>
      </c>
      <c r="D5" s="25" t="s">
        <v>5</v>
      </c>
      <c r="E5" s="25">
        <f>(E4+E3)+E2</f>
        <v>2662.5</v>
      </c>
      <c r="G5" s="25" t="s">
        <v>5</v>
      </c>
      <c r="H5" s="25">
        <f>(H4+H3)+H2</f>
        <v>2641.25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'[12]Water Quality'!D28</f>
        <v>Water Quality</v>
      </c>
      <c r="D55" s="1" t="str">
        <f>B55&amp;CHAR(10)&amp;C55</f>
        <v>Site: 
Water Quality</v>
      </c>
    </row>
    <row r="56" spans="2:4" ht="12.75" x14ac:dyDescent="0.25">
      <c r="B56" s="1" t="s">
        <v>51</v>
      </c>
      <c r="D56" s="1" t="str">
        <f>B56&amp;CHAR(10)&amp;C55</f>
        <v>University: 
Water Quality</v>
      </c>
    </row>
    <row r="57" spans="2:4" ht="12.75" x14ac:dyDescent="0.25">
      <c r="B57" s="1" t="s">
        <v>52</v>
      </c>
      <c r="D57" s="1" t="str">
        <f>B57&amp;CHAR(10)&amp;C55</f>
        <v>Student: 
Water Quality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Water Quality</v>
      </c>
    </row>
    <row r="59" spans="2:4" ht="15" customHeight="1" x14ac:dyDescent="0.25">
      <c r="B59" s="1" t="s">
        <v>53</v>
      </c>
      <c r="D59" s="1" t="str">
        <f>B59&amp;CHAR(10)&amp;C55</f>
        <v>Totals: 
Water Quality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C3" zoomScale="125" zoomScaleNormal="70" zoomScalePageLayoutView="70" workbookViewId="0">
      <selection activeCell="D8" sqref="D8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89</v>
      </c>
      <c r="G4" s="12">
        <v>2.5</v>
      </c>
      <c r="H4" s="12">
        <f t="shared" ref="H4:H27" si="0">F4*G4</f>
        <v>222.5</v>
      </c>
      <c r="I4" s="13">
        <f>(((H4+H5)+H6)+H7)*1.25</f>
        <v>796.875</v>
      </c>
    </row>
    <row r="5" spans="2:9" ht="15" customHeight="1" x14ac:dyDescent="0.25">
      <c r="B5" s="3"/>
      <c r="C5" s="14"/>
      <c r="E5" s="15" t="s">
        <v>10</v>
      </c>
      <c r="F5" s="13">
        <v>50</v>
      </c>
      <c r="G5" s="13">
        <v>2</v>
      </c>
      <c r="H5" s="13">
        <f t="shared" si="0"/>
        <v>100</v>
      </c>
      <c r="I5" s="16"/>
    </row>
    <row r="6" spans="2:9" ht="15" customHeight="1" x14ac:dyDescent="0.25">
      <c r="B6" s="3"/>
      <c r="C6" s="14"/>
      <c r="E6" s="15" t="s">
        <v>11</v>
      </c>
      <c r="F6" s="13">
        <v>90</v>
      </c>
      <c r="G6" s="13">
        <v>1.5</v>
      </c>
      <c r="H6" s="13">
        <f t="shared" si="0"/>
        <v>135</v>
      </c>
      <c r="I6" s="16"/>
    </row>
    <row r="7" spans="2:9" ht="15" customHeight="1" x14ac:dyDescent="0.25">
      <c r="B7" s="3"/>
      <c r="C7" s="14"/>
      <c r="E7" s="15" t="s">
        <v>12</v>
      </c>
      <c r="F7" s="13">
        <v>45</v>
      </c>
      <c r="G7" s="13">
        <v>4</v>
      </c>
      <c r="H7" s="13">
        <f t="shared" si="0"/>
        <v>180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72</v>
      </c>
      <c r="G8" s="13">
        <v>2</v>
      </c>
      <c r="H8" s="13">
        <f t="shared" si="0"/>
        <v>144</v>
      </c>
      <c r="I8" s="13">
        <f>((H8+H9)+H10)*1.5</f>
        <v>636</v>
      </c>
    </row>
    <row r="9" spans="2:9" ht="15" customHeight="1" x14ac:dyDescent="0.25">
      <c r="B9" s="3"/>
      <c r="C9" s="14"/>
      <c r="E9" s="15" t="s">
        <v>15</v>
      </c>
      <c r="F9" s="13">
        <v>35</v>
      </c>
      <c r="G9" s="13">
        <v>4</v>
      </c>
      <c r="H9" s="13">
        <f t="shared" si="0"/>
        <v>140</v>
      </c>
      <c r="I9" s="16"/>
    </row>
    <row r="10" spans="2:9" ht="15" customHeight="1" x14ac:dyDescent="0.25">
      <c r="B10" s="3"/>
      <c r="C10" s="14"/>
      <c r="E10" s="15" t="s">
        <v>16</v>
      </c>
      <c r="F10" s="13">
        <v>35</v>
      </c>
      <c r="G10" s="13">
        <v>4</v>
      </c>
      <c r="H10" s="13">
        <f t="shared" si="0"/>
        <v>140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50</v>
      </c>
      <c r="G11" s="13">
        <v>3.5</v>
      </c>
      <c r="H11" s="13">
        <f t="shared" si="0"/>
        <v>175</v>
      </c>
      <c r="I11" s="13">
        <f>((H11+H12)+H13)</f>
        <v>466</v>
      </c>
    </row>
    <row r="12" spans="2:9" ht="15" customHeight="1" x14ac:dyDescent="0.25">
      <c r="B12" s="3"/>
      <c r="C12" s="14"/>
      <c r="E12" s="15" t="s">
        <v>19</v>
      </c>
      <c r="F12" s="13">
        <v>60</v>
      </c>
      <c r="G12" s="13">
        <v>3.5</v>
      </c>
      <c r="H12" s="13">
        <f t="shared" si="0"/>
        <v>210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27</v>
      </c>
      <c r="G13" s="21">
        <v>3</v>
      </c>
      <c r="H13" s="21">
        <f t="shared" si="0"/>
        <v>81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50</v>
      </c>
      <c r="G14" s="12">
        <v>3</v>
      </c>
      <c r="H14" s="12">
        <f t="shared" si="0"/>
        <v>150</v>
      </c>
      <c r="I14" s="12">
        <f>((H14+H15)+H16)</f>
        <v>710</v>
      </c>
    </row>
    <row r="15" spans="2:9" ht="15" customHeight="1" x14ac:dyDescent="0.25">
      <c r="B15" s="3"/>
      <c r="C15" s="14"/>
      <c r="E15" s="15" t="s">
        <v>23</v>
      </c>
      <c r="F15" s="13">
        <v>80</v>
      </c>
      <c r="G15" s="13">
        <v>4</v>
      </c>
      <c r="H15" s="13">
        <f t="shared" si="0"/>
        <v>320</v>
      </c>
      <c r="I15" s="16"/>
    </row>
    <row r="16" spans="2:9" ht="15" customHeight="1" x14ac:dyDescent="0.25">
      <c r="B16" s="3"/>
      <c r="C16" s="14"/>
      <c r="E16" s="15" t="s">
        <v>24</v>
      </c>
      <c r="F16" s="13">
        <v>80</v>
      </c>
      <c r="G16" s="13">
        <v>3</v>
      </c>
      <c r="H16" s="13">
        <f t="shared" si="0"/>
        <v>240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36</v>
      </c>
      <c r="G17" s="13">
        <v>3.5</v>
      </c>
      <c r="H17" s="13">
        <f t="shared" si="0"/>
        <v>126</v>
      </c>
      <c r="I17" s="13">
        <f>((H17+H18)+H19)*1.5</f>
        <v>657.75</v>
      </c>
    </row>
    <row r="18" spans="2:9" ht="15" customHeight="1" x14ac:dyDescent="0.25">
      <c r="B18" s="3"/>
      <c r="C18" s="14"/>
      <c r="E18" s="15" t="s">
        <v>27</v>
      </c>
      <c r="F18" s="13">
        <v>45</v>
      </c>
      <c r="G18" s="13">
        <v>2.5</v>
      </c>
      <c r="H18" s="13">
        <f t="shared" si="0"/>
        <v>112.5</v>
      </c>
      <c r="I18" s="16"/>
    </row>
    <row r="19" spans="2:9" ht="15" customHeight="1" x14ac:dyDescent="0.25">
      <c r="B19" s="3"/>
      <c r="C19" s="14"/>
      <c r="E19" s="15" t="s">
        <v>28</v>
      </c>
      <c r="F19" s="13">
        <v>50</v>
      </c>
      <c r="G19" s="13">
        <v>4</v>
      </c>
      <c r="H19" s="13">
        <f t="shared" si="0"/>
        <v>200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50</v>
      </c>
      <c r="G20" s="13">
        <v>5.5</v>
      </c>
      <c r="H20" s="13">
        <f t="shared" si="0"/>
        <v>275</v>
      </c>
      <c r="I20" s="13">
        <f>(H21+H20)*1.25</f>
        <v>630.625</v>
      </c>
    </row>
    <row r="21" spans="2:9" ht="15" customHeight="1" x14ac:dyDescent="0.25">
      <c r="B21" s="3"/>
      <c r="C21" s="18"/>
      <c r="D21" s="19"/>
      <c r="E21" s="20" t="s">
        <v>31</v>
      </c>
      <c r="F21" s="21">
        <v>51</v>
      </c>
      <c r="G21" s="21">
        <v>4.5</v>
      </c>
      <c r="H21" s="21">
        <f t="shared" si="0"/>
        <v>229.5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89</v>
      </c>
      <c r="G22" s="12">
        <v>4.5</v>
      </c>
      <c r="H22" s="12">
        <f t="shared" si="0"/>
        <v>400.5</v>
      </c>
      <c r="I22" s="13">
        <f>(H22+H23)</f>
        <v>879</v>
      </c>
    </row>
    <row r="23" spans="2:9" ht="15" customHeight="1" x14ac:dyDescent="0.25">
      <c r="B23" s="3"/>
      <c r="C23" s="14"/>
      <c r="E23" s="15" t="s">
        <v>35</v>
      </c>
      <c r="F23" s="13">
        <v>87</v>
      </c>
      <c r="G23" s="13">
        <v>5.5</v>
      </c>
      <c r="H23" s="13">
        <f t="shared" si="0"/>
        <v>478.5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94</v>
      </c>
      <c r="G24" s="13">
        <v>4.5</v>
      </c>
      <c r="H24" s="13">
        <f t="shared" si="0"/>
        <v>423</v>
      </c>
      <c r="I24" s="13">
        <f>(H24+H25)*1.25</f>
        <v>941.25</v>
      </c>
    </row>
    <row r="25" spans="2:9" ht="15" customHeight="1" x14ac:dyDescent="0.25">
      <c r="B25" s="3"/>
      <c r="C25" s="14"/>
      <c r="E25" s="15" t="s">
        <v>38</v>
      </c>
      <c r="F25" s="13">
        <v>60</v>
      </c>
      <c r="G25" s="13">
        <v>5.5</v>
      </c>
      <c r="H25" s="13">
        <f t="shared" si="0"/>
        <v>330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62</v>
      </c>
      <c r="G26" s="13">
        <v>5</v>
      </c>
      <c r="H26" s="13">
        <f t="shared" si="0"/>
        <v>310</v>
      </c>
      <c r="I26" s="13">
        <f>(H26+H27)*1.5</f>
        <v>990</v>
      </c>
    </row>
    <row r="27" spans="2:9" ht="15" customHeight="1" x14ac:dyDescent="0.25">
      <c r="B27" s="3"/>
      <c r="C27" s="18"/>
      <c r="D27" s="19"/>
      <c r="E27" s="20" t="s">
        <v>41</v>
      </c>
      <c r="F27" s="21">
        <v>70</v>
      </c>
      <c r="G27" s="21">
        <v>5</v>
      </c>
      <c r="H27" s="21">
        <f t="shared" si="0"/>
        <v>350</v>
      </c>
      <c r="I27" s="16"/>
    </row>
    <row r="28" spans="2:9" ht="18.75" x14ac:dyDescent="0.3">
      <c r="B28" s="3"/>
      <c r="C28" s="4" t="s">
        <v>42</v>
      </c>
      <c r="D28" s="23" t="s">
        <v>43</v>
      </c>
      <c r="E28" s="5"/>
      <c r="F28" s="5"/>
      <c r="G28" s="24" t="s">
        <v>44</v>
      </c>
      <c r="H28" s="7">
        <f>SUM(H4:H27)</f>
        <v>5472.5</v>
      </c>
      <c r="I28" s="8">
        <f>SUM(I26,I24,I22,I20,I17,I14,I11,I8,I4)</f>
        <v>6707.5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Q48" sqref="Q48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'[1]Additional Town Revenue'!I4</f>
        <v>796.875</v>
      </c>
      <c r="D2" s="25" t="s">
        <v>21</v>
      </c>
      <c r="E2" s="25">
        <f>'[1]Additional Town Revenue'!I14</f>
        <v>710</v>
      </c>
      <c r="G2" s="25" t="s">
        <v>46</v>
      </c>
      <c r="H2" s="25">
        <f>'[1]Additional Town Revenue'!I26</f>
        <v>990</v>
      </c>
    </row>
    <row r="3" spans="1:8" ht="51" x14ac:dyDescent="0.2">
      <c r="A3" s="25" t="s">
        <v>47</v>
      </c>
      <c r="B3" s="25">
        <f>'[1]Additional Town Revenue'!I8</f>
        <v>636</v>
      </c>
      <c r="D3" s="25" t="s">
        <v>25</v>
      </c>
      <c r="E3" s="25">
        <f>'[1]Additional Town Revenue'!I17</f>
        <v>657.75</v>
      </c>
      <c r="G3" s="25" t="s">
        <v>36</v>
      </c>
      <c r="H3" s="25">
        <f>'[1]Additional Town Revenue'!I24</f>
        <v>941.25</v>
      </c>
    </row>
    <row r="4" spans="1:8" ht="38.25" x14ac:dyDescent="0.2">
      <c r="A4" s="25" t="s">
        <v>48</v>
      </c>
      <c r="B4" s="25">
        <f>'[1]Additional Town Revenue'!I11</f>
        <v>466</v>
      </c>
      <c r="D4" s="25" t="s">
        <v>29</v>
      </c>
      <c r="E4" s="25">
        <f>'[1]Additional Town Revenue'!I20</f>
        <v>630.625</v>
      </c>
      <c r="G4" s="25" t="s">
        <v>33</v>
      </c>
      <c r="H4" s="25">
        <f>'[1]Additional Town Revenue'!I22</f>
        <v>879</v>
      </c>
    </row>
    <row r="5" spans="1:8" ht="15" customHeight="1" x14ac:dyDescent="0.2">
      <c r="A5" s="25" t="s">
        <v>5</v>
      </c>
      <c r="B5" s="25">
        <f>(B4+B3)+B2</f>
        <v>1898.875</v>
      </c>
      <c r="D5" s="25" t="s">
        <v>5</v>
      </c>
      <c r="E5" s="25">
        <f>(E4+E3)+E2</f>
        <v>1998.375</v>
      </c>
      <c r="G5" s="25" t="s">
        <v>5</v>
      </c>
      <c r="H5" s="25">
        <f>(H4+H3)+H2</f>
        <v>2810.25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'[1]Additional Town Revenue'!D28</f>
        <v>Additional Town Revenue</v>
      </c>
      <c r="D55" s="1" t="str">
        <f>B55&amp;CHAR(10)&amp;C55</f>
        <v>Site: 
Additional Town Revenue</v>
      </c>
    </row>
    <row r="56" spans="2:4" ht="12.75" x14ac:dyDescent="0.25">
      <c r="B56" s="1" t="s">
        <v>51</v>
      </c>
      <c r="D56" s="1" t="str">
        <f>B56&amp;CHAR(10)&amp;C55</f>
        <v>University: 
Additional Town Revenue</v>
      </c>
    </row>
    <row r="57" spans="2:4" ht="12.75" x14ac:dyDescent="0.25">
      <c r="B57" s="1" t="s">
        <v>52</v>
      </c>
      <c r="D57" s="1" t="str">
        <f>B57&amp;CHAR(10)&amp;C55</f>
        <v>Student: 
Additional Town Revenue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Additional Town Revenue</v>
      </c>
    </row>
    <row r="59" spans="2:4" ht="15" customHeight="1" x14ac:dyDescent="0.25">
      <c r="B59" s="1" t="s">
        <v>53</v>
      </c>
      <c r="D59" s="1" t="str">
        <f>B59&amp;CHAR(10)&amp;C55</f>
        <v>Totals: 
Additional Town Revenue</v>
      </c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70" zoomScaleNormal="70" zoomScalePageLayoutView="70" workbookViewId="0">
      <selection activeCell="D28" sqref="D28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71093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80</v>
      </c>
      <c r="G4" s="12">
        <v>2.5</v>
      </c>
      <c r="H4" s="12">
        <f t="shared" ref="H4:H27" si="0">F4*G4</f>
        <v>200</v>
      </c>
      <c r="I4" s="13">
        <f>(((H4+H5)+H6)+H7)*1.25</f>
        <v>732.5</v>
      </c>
    </row>
    <row r="5" spans="2:9" ht="15" customHeight="1" x14ac:dyDescent="0.25">
      <c r="B5" s="3"/>
      <c r="C5" s="14"/>
      <c r="E5" s="15" t="s">
        <v>10</v>
      </c>
      <c r="F5" s="13">
        <v>62</v>
      </c>
      <c r="G5" s="13">
        <v>2</v>
      </c>
      <c r="H5" s="13">
        <f t="shared" si="0"/>
        <v>124</v>
      </c>
      <c r="I5" s="16"/>
    </row>
    <row r="6" spans="2:9" ht="15" customHeight="1" x14ac:dyDescent="0.25">
      <c r="B6" s="3"/>
      <c r="C6" s="14"/>
      <c r="E6" s="15" t="s">
        <v>11</v>
      </c>
      <c r="F6" s="13">
        <v>68</v>
      </c>
      <c r="G6" s="13">
        <v>1.5</v>
      </c>
      <c r="H6" s="13">
        <f t="shared" si="0"/>
        <v>102</v>
      </c>
      <c r="I6" s="16"/>
    </row>
    <row r="7" spans="2:9" ht="15" customHeight="1" x14ac:dyDescent="0.25">
      <c r="B7" s="3"/>
      <c r="C7" s="14"/>
      <c r="E7" s="15" t="s">
        <v>12</v>
      </c>
      <c r="F7" s="13">
        <v>40</v>
      </c>
      <c r="G7" s="13">
        <v>4</v>
      </c>
      <c r="H7" s="13">
        <f t="shared" si="0"/>
        <v>160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57</v>
      </c>
      <c r="G8" s="13">
        <v>2</v>
      </c>
      <c r="H8" s="13">
        <f t="shared" si="0"/>
        <v>114</v>
      </c>
      <c r="I8" s="13">
        <f>((H8+H9)+H10)*1.5</f>
        <v>729</v>
      </c>
    </row>
    <row r="9" spans="2:9" ht="15" customHeight="1" x14ac:dyDescent="0.25">
      <c r="B9" s="3"/>
      <c r="C9" s="14"/>
      <c r="E9" s="15" t="s">
        <v>15</v>
      </c>
      <c r="F9" s="13">
        <v>56</v>
      </c>
      <c r="G9" s="13">
        <v>4</v>
      </c>
      <c r="H9" s="13">
        <f t="shared" si="0"/>
        <v>224</v>
      </c>
      <c r="I9" s="16"/>
    </row>
    <row r="10" spans="2:9" ht="15" customHeight="1" x14ac:dyDescent="0.25">
      <c r="B10" s="3"/>
      <c r="C10" s="14"/>
      <c r="E10" s="15" t="s">
        <v>16</v>
      </c>
      <c r="F10" s="13">
        <v>37</v>
      </c>
      <c r="G10" s="13">
        <v>4</v>
      </c>
      <c r="H10" s="13">
        <f t="shared" si="0"/>
        <v>148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75</v>
      </c>
      <c r="G11" s="13">
        <v>3.5</v>
      </c>
      <c r="H11" s="13">
        <f t="shared" si="0"/>
        <v>262.5</v>
      </c>
      <c r="I11" s="13">
        <f>((H11+H12)+H13)</f>
        <v>606.5</v>
      </c>
    </row>
    <row r="12" spans="2:9" ht="15" customHeight="1" x14ac:dyDescent="0.25">
      <c r="B12" s="3"/>
      <c r="C12" s="14"/>
      <c r="E12" s="15" t="s">
        <v>19</v>
      </c>
      <c r="F12" s="13">
        <v>64</v>
      </c>
      <c r="G12" s="13">
        <v>3.5</v>
      </c>
      <c r="H12" s="13">
        <f t="shared" si="0"/>
        <v>224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40</v>
      </c>
      <c r="G13" s="21">
        <v>3</v>
      </c>
      <c r="H13" s="21">
        <f t="shared" si="0"/>
        <v>120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50</v>
      </c>
      <c r="G14" s="12">
        <v>3</v>
      </c>
      <c r="H14" s="12">
        <f t="shared" si="0"/>
        <v>150</v>
      </c>
      <c r="I14" s="12">
        <f>((H14+H15)+H16)</f>
        <v>695</v>
      </c>
    </row>
    <row r="15" spans="2:9" ht="15" customHeight="1" x14ac:dyDescent="0.25">
      <c r="B15" s="3"/>
      <c r="C15" s="14"/>
      <c r="E15" s="15" t="s">
        <v>23</v>
      </c>
      <c r="F15" s="13">
        <v>80</v>
      </c>
      <c r="G15" s="13">
        <v>4</v>
      </c>
      <c r="H15" s="13">
        <f t="shared" si="0"/>
        <v>320</v>
      </c>
      <c r="I15" s="16"/>
    </row>
    <row r="16" spans="2:9" ht="15" customHeight="1" x14ac:dyDescent="0.25">
      <c r="B16" s="3"/>
      <c r="C16" s="14"/>
      <c r="E16" s="15" t="s">
        <v>24</v>
      </c>
      <c r="F16" s="13">
        <v>75</v>
      </c>
      <c r="G16" s="13">
        <v>3</v>
      </c>
      <c r="H16" s="13">
        <f t="shared" si="0"/>
        <v>225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62</v>
      </c>
      <c r="G17" s="13">
        <v>3.5</v>
      </c>
      <c r="H17" s="13">
        <f t="shared" si="0"/>
        <v>217</v>
      </c>
      <c r="I17" s="13">
        <f>((H17+H18)+H19)*1.5</f>
        <v>791.25</v>
      </c>
    </row>
    <row r="18" spans="2:9" ht="15" customHeight="1" x14ac:dyDescent="0.25">
      <c r="B18" s="3"/>
      <c r="C18" s="14"/>
      <c r="E18" s="15" t="s">
        <v>27</v>
      </c>
      <c r="F18" s="13">
        <v>57</v>
      </c>
      <c r="G18" s="13">
        <v>2.5</v>
      </c>
      <c r="H18" s="13">
        <f t="shared" si="0"/>
        <v>142.5</v>
      </c>
      <c r="I18" s="16"/>
    </row>
    <row r="19" spans="2:9" ht="15" customHeight="1" x14ac:dyDescent="0.25">
      <c r="B19" s="3"/>
      <c r="C19" s="14"/>
      <c r="E19" s="15" t="s">
        <v>28</v>
      </c>
      <c r="F19" s="13">
        <v>42</v>
      </c>
      <c r="G19" s="13">
        <v>4</v>
      </c>
      <c r="H19" s="13">
        <f t="shared" si="0"/>
        <v>168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50</v>
      </c>
      <c r="G20" s="13">
        <v>5.5</v>
      </c>
      <c r="H20" s="13">
        <f t="shared" si="0"/>
        <v>275</v>
      </c>
      <c r="I20" s="13">
        <f>(H21+H20)*1.25</f>
        <v>681.25</v>
      </c>
    </row>
    <row r="21" spans="2:9" ht="15" customHeight="1" x14ac:dyDescent="0.25">
      <c r="B21" s="3"/>
      <c r="C21" s="18"/>
      <c r="D21" s="19"/>
      <c r="E21" s="20" t="s">
        <v>31</v>
      </c>
      <c r="F21" s="21">
        <v>60</v>
      </c>
      <c r="G21" s="21">
        <v>4.5</v>
      </c>
      <c r="H21" s="21">
        <f t="shared" si="0"/>
        <v>270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85</v>
      </c>
      <c r="G22" s="12">
        <v>4.5</v>
      </c>
      <c r="H22" s="12">
        <f t="shared" si="0"/>
        <v>382.5</v>
      </c>
      <c r="I22" s="13">
        <f>(H22+H23)</f>
        <v>850</v>
      </c>
    </row>
    <row r="23" spans="2:9" ht="15" customHeight="1" x14ac:dyDescent="0.25">
      <c r="B23" s="3"/>
      <c r="C23" s="14"/>
      <c r="E23" s="15" t="s">
        <v>35</v>
      </c>
      <c r="F23" s="13">
        <v>85</v>
      </c>
      <c r="G23" s="13">
        <v>5.5</v>
      </c>
      <c r="H23" s="13">
        <f t="shared" si="0"/>
        <v>467.5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70</v>
      </c>
      <c r="G24" s="13">
        <v>4.5</v>
      </c>
      <c r="H24" s="13">
        <f t="shared" si="0"/>
        <v>315</v>
      </c>
      <c r="I24" s="13">
        <f>(H24+H25)*1.25</f>
        <v>737.5</v>
      </c>
    </row>
    <row r="25" spans="2:9" ht="15" customHeight="1" x14ac:dyDescent="0.25">
      <c r="B25" s="3"/>
      <c r="C25" s="14"/>
      <c r="E25" s="15" t="s">
        <v>38</v>
      </c>
      <c r="F25" s="13">
        <v>50</v>
      </c>
      <c r="G25" s="13">
        <v>5.5</v>
      </c>
      <c r="H25" s="13">
        <f t="shared" si="0"/>
        <v>275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58</v>
      </c>
      <c r="G26" s="13">
        <v>5</v>
      </c>
      <c r="H26" s="13">
        <f t="shared" si="0"/>
        <v>290</v>
      </c>
      <c r="I26" s="13">
        <f>(H26+H27)*1.5</f>
        <v>810</v>
      </c>
    </row>
    <row r="27" spans="2:9" ht="15" customHeight="1" x14ac:dyDescent="0.25">
      <c r="B27" s="3"/>
      <c r="C27" s="18"/>
      <c r="D27" s="19"/>
      <c r="E27" s="20" t="s">
        <v>41</v>
      </c>
      <c r="F27" s="21">
        <v>50</v>
      </c>
      <c r="G27" s="21">
        <v>5</v>
      </c>
      <c r="H27" s="21">
        <f t="shared" si="0"/>
        <v>250</v>
      </c>
      <c r="I27" s="16"/>
    </row>
    <row r="28" spans="2:9" ht="18.75" x14ac:dyDescent="0.3">
      <c r="B28" s="3"/>
      <c r="C28" s="4" t="s">
        <v>42</v>
      </c>
      <c r="D28" s="23" t="s">
        <v>54</v>
      </c>
      <c r="E28" s="5"/>
      <c r="F28" s="5"/>
      <c r="G28" s="24" t="s">
        <v>44</v>
      </c>
      <c r="H28" s="7">
        <f>SUM(H4:H27)</f>
        <v>5426</v>
      </c>
      <c r="I28" s="8">
        <f>SUM(I26,I24,I22,I20,I17,I14,I11,I8,I4)</f>
        <v>6633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J58" sqref="J58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'[2]Enhancing Boating Docks'!I4</f>
        <v>732.5</v>
      </c>
      <c r="D2" s="25" t="s">
        <v>21</v>
      </c>
      <c r="E2" s="25">
        <f>'[2]Enhancing Boating Docks'!I14</f>
        <v>695</v>
      </c>
      <c r="G2" s="25" t="s">
        <v>46</v>
      </c>
      <c r="H2" s="25">
        <f>'[2]Enhancing Boating Docks'!I26</f>
        <v>810</v>
      </c>
    </row>
    <row r="3" spans="1:8" ht="51" x14ac:dyDescent="0.2">
      <c r="A3" s="25" t="s">
        <v>47</v>
      </c>
      <c r="B3" s="25">
        <f>'[2]Enhancing Boating Docks'!I8</f>
        <v>729</v>
      </c>
      <c r="D3" s="25" t="s">
        <v>25</v>
      </c>
      <c r="E3" s="25">
        <f>'[2]Enhancing Boating Docks'!I17</f>
        <v>791.25</v>
      </c>
      <c r="G3" s="25" t="s">
        <v>36</v>
      </c>
      <c r="H3" s="25">
        <f>'[2]Enhancing Boating Docks'!I24</f>
        <v>737.5</v>
      </c>
    </row>
    <row r="4" spans="1:8" ht="38.25" x14ac:dyDescent="0.2">
      <c r="A4" s="25" t="s">
        <v>48</v>
      </c>
      <c r="B4" s="25">
        <f>'[2]Enhancing Boating Docks'!I11</f>
        <v>606.5</v>
      </c>
      <c r="D4" s="25" t="s">
        <v>29</v>
      </c>
      <c r="E4" s="25">
        <f>'[2]Enhancing Boating Docks'!I20</f>
        <v>681.25</v>
      </c>
      <c r="G4" s="25" t="s">
        <v>33</v>
      </c>
      <c r="H4" s="25">
        <f>'[2]Enhancing Boating Docks'!I22</f>
        <v>850</v>
      </c>
    </row>
    <row r="5" spans="1:8" ht="15" customHeight="1" x14ac:dyDescent="0.2">
      <c r="A5" s="25" t="s">
        <v>5</v>
      </c>
      <c r="B5" s="25">
        <f>(B4+B3)+B2</f>
        <v>2068</v>
      </c>
      <c r="D5" s="25" t="s">
        <v>5</v>
      </c>
      <c r="E5" s="25">
        <f>(E4+E3)+E2</f>
        <v>2167.5</v>
      </c>
      <c r="G5" s="25" t="s">
        <v>5</v>
      </c>
      <c r="H5" s="25">
        <f>(H4+H3)+H2</f>
        <v>2397.5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'[2]Enhancing Boating Docks'!D28</f>
        <v>Enhancing Boating Docks</v>
      </c>
      <c r="D55" s="1" t="str">
        <f>B55&amp;CHAR(10)&amp;C55</f>
        <v>Site: 
Enhancing Boating Docks</v>
      </c>
    </row>
    <row r="56" spans="2:4" ht="12.75" x14ac:dyDescent="0.25">
      <c r="B56" s="1" t="s">
        <v>51</v>
      </c>
      <c r="D56" s="1" t="str">
        <f>B56&amp;CHAR(10)&amp;C55</f>
        <v>University: 
Enhancing Boating Docks</v>
      </c>
    </row>
    <row r="57" spans="2:4" ht="12.75" x14ac:dyDescent="0.25">
      <c r="B57" s="1" t="s">
        <v>52</v>
      </c>
      <c r="D57" s="1" t="str">
        <f>B57&amp;CHAR(10)&amp;C55</f>
        <v>Student: 
Enhancing Boating Docks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Enhancing Boating Docks</v>
      </c>
    </row>
    <row r="59" spans="2:4" ht="15" customHeight="1" x14ac:dyDescent="0.25">
      <c r="B59" s="1" t="s">
        <v>53</v>
      </c>
      <c r="D59" s="1" t="str">
        <f>B59&amp;CHAR(10)&amp;C55</f>
        <v>Totals: 
Enhancing Boating Docks</v>
      </c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D27" sqref="D27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85</v>
      </c>
      <c r="G4" s="12">
        <v>2.5</v>
      </c>
      <c r="H4" s="12">
        <f t="shared" ref="H4:H27" si="0">F4*G4</f>
        <v>212.5</v>
      </c>
      <c r="I4" s="13">
        <f>(((H4+H5)+H6)+H7)*1.25</f>
        <v>726.25</v>
      </c>
    </row>
    <row r="5" spans="2:9" ht="15" customHeight="1" x14ac:dyDescent="0.25">
      <c r="B5" s="3"/>
      <c r="C5" s="14"/>
      <c r="E5" s="15" t="s">
        <v>10</v>
      </c>
      <c r="F5" s="13">
        <v>57</v>
      </c>
      <c r="G5" s="13">
        <v>2</v>
      </c>
      <c r="H5" s="13">
        <f t="shared" si="0"/>
        <v>114</v>
      </c>
      <c r="I5" s="16"/>
    </row>
    <row r="6" spans="2:9" ht="15" customHeight="1" x14ac:dyDescent="0.25">
      <c r="B6" s="3"/>
      <c r="C6" s="14"/>
      <c r="E6" s="15" t="s">
        <v>11</v>
      </c>
      <c r="F6" s="13">
        <v>63</v>
      </c>
      <c r="G6" s="13">
        <v>1.5</v>
      </c>
      <c r="H6" s="13">
        <f t="shared" si="0"/>
        <v>94.5</v>
      </c>
      <c r="I6" s="16"/>
    </row>
    <row r="7" spans="2:9" ht="15" customHeight="1" x14ac:dyDescent="0.25">
      <c r="B7" s="3"/>
      <c r="C7" s="14"/>
      <c r="E7" s="15" t="s">
        <v>12</v>
      </c>
      <c r="F7" s="13">
        <v>40</v>
      </c>
      <c r="G7" s="13">
        <v>4</v>
      </c>
      <c r="H7" s="13">
        <f t="shared" si="0"/>
        <v>160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70</v>
      </c>
      <c r="G8" s="13">
        <v>2</v>
      </c>
      <c r="H8" s="13">
        <f t="shared" si="0"/>
        <v>140</v>
      </c>
      <c r="I8" s="13">
        <f>((H8+H9)+H10)*1.5</f>
        <v>810</v>
      </c>
    </row>
    <row r="9" spans="2:9" ht="15" customHeight="1" x14ac:dyDescent="0.25">
      <c r="B9" s="3"/>
      <c r="C9" s="14"/>
      <c r="E9" s="15" t="s">
        <v>15</v>
      </c>
      <c r="F9" s="13">
        <v>50</v>
      </c>
      <c r="G9" s="13">
        <v>4</v>
      </c>
      <c r="H9" s="13">
        <f t="shared" si="0"/>
        <v>200</v>
      </c>
      <c r="I9" s="16"/>
    </row>
    <row r="10" spans="2:9" ht="15" customHeight="1" x14ac:dyDescent="0.25">
      <c r="B10" s="3"/>
      <c r="C10" s="14"/>
      <c r="E10" s="15" t="s">
        <v>16</v>
      </c>
      <c r="F10" s="13">
        <v>50</v>
      </c>
      <c r="G10" s="13">
        <v>4</v>
      </c>
      <c r="H10" s="13">
        <f t="shared" si="0"/>
        <v>200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51</v>
      </c>
      <c r="G11" s="13">
        <v>3.5</v>
      </c>
      <c r="H11" s="13">
        <f t="shared" si="0"/>
        <v>178.5</v>
      </c>
      <c r="I11" s="13">
        <f>((H11+H12)+H13)</f>
        <v>531.5</v>
      </c>
    </row>
    <row r="12" spans="2:9" ht="15" customHeight="1" x14ac:dyDescent="0.25">
      <c r="B12" s="3"/>
      <c r="C12" s="14"/>
      <c r="E12" s="15" t="s">
        <v>19</v>
      </c>
      <c r="F12" s="13">
        <v>64</v>
      </c>
      <c r="G12" s="13">
        <v>3.5</v>
      </c>
      <c r="H12" s="13">
        <f t="shared" si="0"/>
        <v>224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43</v>
      </c>
      <c r="G13" s="21">
        <v>3</v>
      </c>
      <c r="H13" s="21">
        <f t="shared" si="0"/>
        <v>129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50</v>
      </c>
      <c r="G14" s="12">
        <v>3</v>
      </c>
      <c r="H14" s="12">
        <f t="shared" si="0"/>
        <v>150</v>
      </c>
      <c r="I14" s="12">
        <f>((H14+H15)+H16)</f>
        <v>695</v>
      </c>
    </row>
    <row r="15" spans="2:9" ht="15" customHeight="1" x14ac:dyDescent="0.25">
      <c r="B15" s="3"/>
      <c r="C15" s="14"/>
      <c r="E15" s="15" t="s">
        <v>23</v>
      </c>
      <c r="F15" s="13">
        <v>80</v>
      </c>
      <c r="G15" s="13">
        <v>4</v>
      </c>
      <c r="H15" s="13">
        <f t="shared" si="0"/>
        <v>320</v>
      </c>
      <c r="I15" s="16"/>
    </row>
    <row r="16" spans="2:9" ht="15" customHeight="1" x14ac:dyDescent="0.25">
      <c r="B16" s="3"/>
      <c r="C16" s="14"/>
      <c r="E16" s="15" t="s">
        <v>24</v>
      </c>
      <c r="F16" s="13">
        <v>75</v>
      </c>
      <c r="G16" s="13">
        <v>3</v>
      </c>
      <c r="H16" s="13">
        <f t="shared" si="0"/>
        <v>225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62</v>
      </c>
      <c r="G17" s="13">
        <v>3.5</v>
      </c>
      <c r="H17" s="13">
        <f t="shared" si="0"/>
        <v>217</v>
      </c>
      <c r="I17" s="13">
        <f>((H17+H18)+H19)*1.5</f>
        <v>791.25</v>
      </c>
    </row>
    <row r="18" spans="2:9" ht="15" customHeight="1" x14ac:dyDescent="0.25">
      <c r="B18" s="3"/>
      <c r="C18" s="14"/>
      <c r="E18" s="15" t="s">
        <v>27</v>
      </c>
      <c r="F18" s="13">
        <v>57</v>
      </c>
      <c r="G18" s="13">
        <v>2.5</v>
      </c>
      <c r="H18" s="13">
        <f t="shared" si="0"/>
        <v>142.5</v>
      </c>
      <c r="I18" s="16"/>
    </row>
    <row r="19" spans="2:9" ht="15" customHeight="1" x14ac:dyDescent="0.25">
      <c r="B19" s="3"/>
      <c r="C19" s="14"/>
      <c r="E19" s="15" t="s">
        <v>28</v>
      </c>
      <c r="F19" s="13">
        <v>42</v>
      </c>
      <c r="G19" s="13">
        <v>4</v>
      </c>
      <c r="H19" s="13">
        <f t="shared" si="0"/>
        <v>168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50</v>
      </c>
      <c r="G20" s="13">
        <v>5.5</v>
      </c>
      <c r="H20" s="13">
        <f t="shared" si="0"/>
        <v>275</v>
      </c>
      <c r="I20" s="13">
        <f>(H21+H20)*1.25</f>
        <v>681.25</v>
      </c>
    </row>
    <row r="21" spans="2:9" ht="15" customHeight="1" x14ac:dyDescent="0.25">
      <c r="B21" s="3"/>
      <c r="C21" s="18"/>
      <c r="D21" s="19"/>
      <c r="E21" s="20" t="s">
        <v>31</v>
      </c>
      <c r="F21" s="21">
        <v>60</v>
      </c>
      <c r="G21" s="21">
        <v>4.5</v>
      </c>
      <c r="H21" s="21">
        <f t="shared" si="0"/>
        <v>270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85</v>
      </c>
      <c r="G22" s="12">
        <v>4.5</v>
      </c>
      <c r="H22" s="12">
        <f t="shared" si="0"/>
        <v>382.5</v>
      </c>
      <c r="I22" s="13">
        <f>(H22+H23)</f>
        <v>850</v>
      </c>
    </row>
    <row r="23" spans="2:9" ht="15" customHeight="1" x14ac:dyDescent="0.25">
      <c r="B23" s="3"/>
      <c r="C23" s="14"/>
      <c r="E23" s="15" t="s">
        <v>35</v>
      </c>
      <c r="F23" s="13">
        <v>85</v>
      </c>
      <c r="G23" s="13">
        <v>5.5</v>
      </c>
      <c r="H23" s="13">
        <f t="shared" si="0"/>
        <v>467.5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70</v>
      </c>
      <c r="G24" s="13">
        <v>4.5</v>
      </c>
      <c r="H24" s="13">
        <f t="shared" si="0"/>
        <v>315</v>
      </c>
      <c r="I24" s="13">
        <f>(H24+H25)*1.25</f>
        <v>737.5</v>
      </c>
    </row>
    <row r="25" spans="2:9" ht="15" customHeight="1" x14ac:dyDescent="0.25">
      <c r="B25" s="3"/>
      <c r="C25" s="14"/>
      <c r="E25" s="15" t="s">
        <v>38</v>
      </c>
      <c r="F25" s="13">
        <v>50</v>
      </c>
      <c r="G25" s="13">
        <v>5.5</v>
      </c>
      <c r="H25" s="13">
        <f t="shared" si="0"/>
        <v>275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58</v>
      </c>
      <c r="G26" s="13">
        <v>5</v>
      </c>
      <c r="H26" s="13">
        <f t="shared" si="0"/>
        <v>290</v>
      </c>
      <c r="I26" s="13">
        <f>(H26+H27)*1.5</f>
        <v>810</v>
      </c>
    </row>
    <row r="27" spans="2:9" ht="15" customHeight="1" x14ac:dyDescent="0.25">
      <c r="B27" s="3"/>
      <c r="C27" s="18"/>
      <c r="D27" s="19"/>
      <c r="E27" s="20" t="s">
        <v>41</v>
      </c>
      <c r="F27" s="21">
        <v>50</v>
      </c>
      <c r="G27" s="21">
        <v>5</v>
      </c>
      <c r="H27" s="21">
        <f t="shared" si="0"/>
        <v>250</v>
      </c>
      <c r="I27" s="16"/>
    </row>
    <row r="28" spans="2:9" ht="18.75" x14ac:dyDescent="0.3">
      <c r="B28" s="3"/>
      <c r="C28" s="4" t="s">
        <v>42</v>
      </c>
      <c r="D28" s="23" t="s">
        <v>55</v>
      </c>
      <c r="E28" s="5"/>
      <c r="F28" s="5"/>
      <c r="G28" s="24" t="s">
        <v>44</v>
      </c>
      <c r="H28" s="7">
        <f>SUM(H4:H27)</f>
        <v>5400</v>
      </c>
      <c r="I28" s="8">
        <f>SUM(I26,I24,I22,I20,I17,I14,I11,I8,I4)</f>
        <v>6632.75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zoomScale="85" zoomScaleNormal="85" zoomScalePageLayoutView="85" workbookViewId="0">
      <selection activeCell="N57" sqref="N57"/>
    </sheetView>
  </sheetViews>
  <sheetFormatPr defaultColWidth="8.7109375" defaultRowHeight="15" customHeight="1" x14ac:dyDescent="0.25"/>
  <cols>
    <col min="1" max="1" width="13" style="1" customWidth="1"/>
    <col min="2" max="2" width="11.7109375" style="1" customWidth="1"/>
    <col min="3" max="12" width="9.140625" style="1" customWidth="1"/>
    <col min="13" max="16384" width="8.7109375" style="1"/>
  </cols>
  <sheetData>
    <row r="1" spans="1:8" ht="15" customHeight="1" x14ac:dyDescent="0.2">
      <c r="A1" s="25" t="s">
        <v>7</v>
      </c>
      <c r="B1" s="25" t="s">
        <v>45</v>
      </c>
      <c r="D1" s="25" t="s">
        <v>20</v>
      </c>
      <c r="E1" s="25" t="s">
        <v>45</v>
      </c>
      <c r="G1" s="25" t="s">
        <v>32</v>
      </c>
      <c r="H1" s="25" t="s">
        <v>45</v>
      </c>
    </row>
    <row r="2" spans="1:8" ht="38.25" x14ac:dyDescent="0.2">
      <c r="A2" s="25" t="s">
        <v>8</v>
      </c>
      <c r="B2" s="25">
        <f>'[3]Building Space Issues'!I4</f>
        <v>726.25</v>
      </c>
      <c r="D2" s="25" t="s">
        <v>21</v>
      </c>
      <c r="E2" s="25">
        <f>'[3]Building Space Issues'!I14</f>
        <v>695</v>
      </c>
      <c r="G2" s="25" t="s">
        <v>46</v>
      </c>
      <c r="H2" s="25">
        <f>'[3]Building Space Issues'!I26</f>
        <v>810</v>
      </c>
    </row>
    <row r="3" spans="1:8" ht="51" x14ac:dyDescent="0.2">
      <c r="A3" s="25" t="s">
        <v>47</v>
      </c>
      <c r="B3" s="25">
        <f>'[3]Building Space Issues'!I8</f>
        <v>810</v>
      </c>
      <c r="D3" s="25" t="s">
        <v>25</v>
      </c>
      <c r="E3" s="25">
        <f>'[3]Building Space Issues'!I17</f>
        <v>791.25</v>
      </c>
      <c r="G3" s="25" t="s">
        <v>36</v>
      </c>
      <c r="H3" s="25">
        <f>'[3]Building Space Issues'!I24</f>
        <v>737.5</v>
      </c>
    </row>
    <row r="4" spans="1:8" ht="38.25" x14ac:dyDescent="0.2">
      <c r="A4" s="25" t="s">
        <v>48</v>
      </c>
      <c r="B4" s="25">
        <f>'[3]Building Space Issues'!I11</f>
        <v>531.5</v>
      </c>
      <c r="D4" s="25" t="s">
        <v>29</v>
      </c>
      <c r="E4" s="25">
        <f>'[3]Building Space Issues'!I20</f>
        <v>681.25</v>
      </c>
      <c r="G4" s="25" t="s">
        <v>33</v>
      </c>
      <c r="H4" s="25">
        <f>'[3]Building Space Issues'!I22</f>
        <v>850</v>
      </c>
    </row>
    <row r="5" spans="1:8" ht="15" customHeight="1" x14ac:dyDescent="0.2">
      <c r="A5" s="25" t="s">
        <v>5</v>
      </c>
      <c r="B5" s="25">
        <f>(B4+B3)+B2</f>
        <v>2067.75</v>
      </c>
      <c r="D5" s="25" t="s">
        <v>5</v>
      </c>
      <c r="E5" s="25">
        <f>(E4+E3)+E2</f>
        <v>2167.5</v>
      </c>
      <c r="G5" s="25" t="s">
        <v>5</v>
      </c>
      <c r="H5" s="25">
        <f>(H4+H3)+H2</f>
        <v>2397.5</v>
      </c>
    </row>
    <row r="54" spans="2:4" ht="15" customHeight="1" x14ac:dyDescent="0.25">
      <c r="B54" s="1" t="s">
        <v>49</v>
      </c>
    </row>
    <row r="55" spans="2:4" ht="12.75" x14ac:dyDescent="0.25">
      <c r="B55" s="1" t="s">
        <v>50</v>
      </c>
      <c r="C55" s="1" t="str">
        <f>'[3]Building Space Issues'!D28</f>
        <v>Building Space Issues</v>
      </c>
      <c r="D55" s="1" t="str">
        <f>B55&amp;CHAR(10)&amp;C55</f>
        <v>Site: 
Building Space Issues</v>
      </c>
    </row>
    <row r="56" spans="2:4" ht="12.75" x14ac:dyDescent="0.25">
      <c r="B56" s="1" t="s">
        <v>51</v>
      </c>
      <c r="D56" s="1" t="str">
        <f>B56&amp;CHAR(10)&amp;C55</f>
        <v>University: 
Building Space Issues</v>
      </c>
    </row>
    <row r="57" spans="2:4" ht="12.75" x14ac:dyDescent="0.25">
      <c r="B57" s="1" t="s">
        <v>52</v>
      </c>
      <c r="D57" s="1" t="str">
        <f>B57&amp;CHAR(10)&amp;C55</f>
        <v>Student: 
Building Space Issues</v>
      </c>
    </row>
    <row r="58" spans="2:4" ht="15" customHeight="1" x14ac:dyDescent="0.25">
      <c r="B58" s="1" t="str">
        <f>"Overall Score: "</f>
        <v xml:space="preserve">Overall Score: </v>
      </c>
      <c r="D58" s="1" t="str">
        <f>B58&amp;C55</f>
        <v>Overall Score: Building Space Issues</v>
      </c>
    </row>
    <row r="59" spans="2:4" ht="15" customHeight="1" x14ac:dyDescent="0.25">
      <c r="B59" s="1" t="s">
        <v>53</v>
      </c>
      <c r="D59" s="1" t="str">
        <f>B59&amp;CHAR(10)&amp;C55</f>
        <v>Totals: 
Building Space Issues</v>
      </c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C3" zoomScale="125" zoomScaleNormal="70" zoomScalePageLayoutView="70" workbookViewId="0">
      <selection activeCell="D7" sqref="D7"/>
    </sheetView>
  </sheetViews>
  <sheetFormatPr defaultColWidth="8.7109375" defaultRowHeight="15" customHeight="1" x14ac:dyDescent="0.25"/>
  <cols>
    <col min="1" max="2" width="9.140625" style="1" hidden="1" customWidth="1"/>
    <col min="3" max="3" width="16.7109375" style="1" bestFit="1" customWidth="1"/>
    <col min="4" max="4" width="30" style="1" bestFit="1" customWidth="1"/>
    <col min="5" max="5" width="21" style="1" customWidth="1"/>
    <col min="6" max="6" width="7.140625" style="1" bestFit="1" customWidth="1"/>
    <col min="7" max="7" width="12.85546875" style="1" bestFit="1" customWidth="1"/>
    <col min="8" max="8" width="6.28515625" style="1" bestFit="1" customWidth="1"/>
    <col min="9" max="9" width="14.42578125" style="1" bestFit="1" customWidth="1"/>
    <col min="10" max="16384" width="8.7109375" style="1"/>
  </cols>
  <sheetData>
    <row r="1" spans="2:9" ht="15" hidden="1" customHeight="1" x14ac:dyDescent="0.25"/>
    <row r="2" spans="2:9" ht="15" hidden="1" customHeight="1" x14ac:dyDescent="0.2">
      <c r="C2" s="2"/>
      <c r="D2" s="2"/>
      <c r="E2" s="2"/>
      <c r="F2" s="2"/>
      <c r="G2" s="2"/>
      <c r="H2" s="2"/>
    </row>
    <row r="3" spans="2:9" ht="15" customHeight="1" x14ac:dyDescent="0.25">
      <c r="B3" s="3"/>
      <c r="C3" s="4" t="s">
        <v>0</v>
      </c>
      <c r="D3" s="5" t="s">
        <v>1</v>
      </c>
      <c r="E3" s="5" t="s">
        <v>2</v>
      </c>
      <c r="F3" s="5" t="s">
        <v>3</v>
      </c>
      <c r="G3" s="6" t="s">
        <v>4</v>
      </c>
      <c r="H3" s="7" t="s">
        <v>5</v>
      </c>
      <c r="I3" s="8" t="s">
        <v>6</v>
      </c>
    </row>
    <row r="4" spans="2:9" ht="15" customHeight="1" x14ac:dyDescent="0.25">
      <c r="B4" s="3"/>
      <c r="C4" s="9" t="s">
        <v>7</v>
      </c>
      <c r="D4" s="10" t="s">
        <v>8</v>
      </c>
      <c r="E4" s="11" t="s">
        <v>9</v>
      </c>
      <c r="F4" s="12">
        <v>45</v>
      </c>
      <c r="G4" s="12">
        <v>2.5</v>
      </c>
      <c r="H4" s="12">
        <f t="shared" ref="H4:H27" si="0">F4*G4</f>
        <v>112.5</v>
      </c>
      <c r="I4" s="13">
        <f>(((H4+H5)+H6)+H7)*1.25</f>
        <v>810</v>
      </c>
    </row>
    <row r="5" spans="2:9" ht="15" customHeight="1" x14ac:dyDescent="0.25">
      <c r="B5" s="3"/>
      <c r="C5" s="14"/>
      <c r="E5" s="15" t="s">
        <v>10</v>
      </c>
      <c r="F5" s="13">
        <v>50</v>
      </c>
      <c r="G5" s="13">
        <v>2</v>
      </c>
      <c r="H5" s="13">
        <f t="shared" si="0"/>
        <v>100</v>
      </c>
      <c r="I5" s="16"/>
    </row>
    <row r="6" spans="2:9" ht="15" customHeight="1" x14ac:dyDescent="0.25">
      <c r="B6" s="3"/>
      <c r="C6" s="14"/>
      <c r="E6" s="15" t="s">
        <v>11</v>
      </c>
      <c r="F6" s="13">
        <v>77</v>
      </c>
      <c r="G6" s="13">
        <v>1.5</v>
      </c>
      <c r="H6" s="13">
        <f t="shared" si="0"/>
        <v>115.5</v>
      </c>
      <c r="I6" s="16"/>
    </row>
    <row r="7" spans="2:9" ht="15" customHeight="1" x14ac:dyDescent="0.25">
      <c r="B7" s="3"/>
      <c r="C7" s="14"/>
      <c r="E7" s="15" t="s">
        <v>12</v>
      </c>
      <c r="F7" s="13">
        <v>80</v>
      </c>
      <c r="G7" s="13">
        <v>4</v>
      </c>
      <c r="H7" s="13">
        <f t="shared" si="0"/>
        <v>320</v>
      </c>
      <c r="I7" s="16"/>
    </row>
    <row r="8" spans="2:9" ht="15" customHeight="1" x14ac:dyDescent="0.25">
      <c r="B8" s="3"/>
      <c r="C8" s="14"/>
      <c r="D8" s="17" t="s">
        <v>13</v>
      </c>
      <c r="E8" s="15" t="s">
        <v>14</v>
      </c>
      <c r="F8" s="13">
        <v>50</v>
      </c>
      <c r="G8" s="13">
        <v>2</v>
      </c>
      <c r="H8" s="13">
        <f t="shared" si="0"/>
        <v>100</v>
      </c>
      <c r="I8" s="13">
        <f>((H8+H9)+H10)*1.5</f>
        <v>810</v>
      </c>
    </row>
    <row r="9" spans="2:9" ht="15" customHeight="1" x14ac:dyDescent="0.25">
      <c r="B9" s="3"/>
      <c r="C9" s="14"/>
      <c r="E9" s="15" t="s">
        <v>15</v>
      </c>
      <c r="F9" s="13">
        <v>55</v>
      </c>
      <c r="G9" s="13">
        <v>4</v>
      </c>
      <c r="H9" s="13">
        <f t="shared" si="0"/>
        <v>220</v>
      </c>
      <c r="I9" s="16"/>
    </row>
    <row r="10" spans="2:9" ht="15" customHeight="1" x14ac:dyDescent="0.25">
      <c r="B10" s="3"/>
      <c r="C10" s="14"/>
      <c r="E10" s="15" t="s">
        <v>16</v>
      </c>
      <c r="F10" s="13">
        <v>55</v>
      </c>
      <c r="G10" s="13">
        <v>4</v>
      </c>
      <c r="H10" s="13">
        <f t="shared" si="0"/>
        <v>220</v>
      </c>
      <c r="I10" s="16"/>
    </row>
    <row r="11" spans="2:9" ht="15" customHeight="1" x14ac:dyDescent="0.25">
      <c r="B11" s="3"/>
      <c r="C11" s="14"/>
      <c r="D11" s="17" t="s">
        <v>17</v>
      </c>
      <c r="E11" s="15" t="s">
        <v>18</v>
      </c>
      <c r="F11" s="13">
        <v>20</v>
      </c>
      <c r="G11" s="13">
        <v>3.5</v>
      </c>
      <c r="H11" s="13">
        <f t="shared" si="0"/>
        <v>70</v>
      </c>
      <c r="I11" s="13">
        <f>((H11+H12)+H13)</f>
        <v>472.5</v>
      </c>
    </row>
    <row r="12" spans="2:9" ht="15" customHeight="1" x14ac:dyDescent="0.25">
      <c r="B12" s="3"/>
      <c r="C12" s="14"/>
      <c r="E12" s="15" t="s">
        <v>19</v>
      </c>
      <c r="F12" s="13">
        <v>85</v>
      </c>
      <c r="G12" s="13">
        <v>3.5</v>
      </c>
      <c r="H12" s="13">
        <f t="shared" si="0"/>
        <v>297.5</v>
      </c>
      <c r="I12" s="16"/>
    </row>
    <row r="13" spans="2:9" ht="15" customHeight="1" x14ac:dyDescent="0.25">
      <c r="B13" s="3"/>
      <c r="C13" s="18"/>
      <c r="D13" s="19"/>
      <c r="E13" s="20" t="s">
        <v>10</v>
      </c>
      <c r="F13" s="21">
        <v>35</v>
      </c>
      <c r="G13" s="21">
        <v>3</v>
      </c>
      <c r="H13" s="21">
        <f t="shared" si="0"/>
        <v>105</v>
      </c>
      <c r="I13" s="16"/>
    </row>
    <row r="14" spans="2:9" ht="15" customHeight="1" x14ac:dyDescent="0.25">
      <c r="B14" s="3"/>
      <c r="C14" s="9" t="s">
        <v>20</v>
      </c>
      <c r="D14" s="10" t="s">
        <v>21</v>
      </c>
      <c r="E14" s="11" t="s">
        <v>22</v>
      </c>
      <c r="F14" s="12">
        <v>50</v>
      </c>
      <c r="G14" s="12">
        <v>3</v>
      </c>
      <c r="H14" s="12">
        <f t="shared" si="0"/>
        <v>150</v>
      </c>
      <c r="I14" s="12">
        <f>((H14+H15)+H16)</f>
        <v>670</v>
      </c>
    </row>
    <row r="15" spans="2:9" ht="15" customHeight="1" x14ac:dyDescent="0.25">
      <c r="B15" s="3"/>
      <c r="C15" s="14"/>
      <c r="E15" s="15" t="s">
        <v>23</v>
      </c>
      <c r="F15" s="13">
        <v>70</v>
      </c>
      <c r="G15" s="13">
        <v>4</v>
      </c>
      <c r="H15" s="13">
        <f t="shared" si="0"/>
        <v>280</v>
      </c>
      <c r="I15" s="16"/>
    </row>
    <row r="16" spans="2:9" ht="15" customHeight="1" x14ac:dyDescent="0.25">
      <c r="B16" s="3"/>
      <c r="C16" s="14"/>
      <c r="E16" s="15" t="s">
        <v>24</v>
      </c>
      <c r="F16" s="13">
        <v>80</v>
      </c>
      <c r="G16" s="13">
        <v>3</v>
      </c>
      <c r="H16" s="13">
        <f t="shared" si="0"/>
        <v>240</v>
      </c>
      <c r="I16" s="16"/>
    </row>
    <row r="17" spans="2:9" ht="15" customHeight="1" x14ac:dyDescent="0.25">
      <c r="B17" s="3"/>
      <c r="C17" s="14"/>
      <c r="D17" s="17" t="s">
        <v>25</v>
      </c>
      <c r="E17" s="15" t="s">
        <v>26</v>
      </c>
      <c r="F17" s="13">
        <v>55</v>
      </c>
      <c r="G17" s="13">
        <v>3.5</v>
      </c>
      <c r="H17" s="13">
        <f t="shared" si="0"/>
        <v>192.5</v>
      </c>
      <c r="I17" s="13">
        <f>((H17+H18)+H19)*1.5</f>
        <v>1158.75</v>
      </c>
    </row>
    <row r="18" spans="2:9" ht="15" customHeight="1" x14ac:dyDescent="0.25">
      <c r="B18" s="3"/>
      <c r="C18" s="14"/>
      <c r="E18" s="15" t="s">
        <v>27</v>
      </c>
      <c r="F18" s="13">
        <v>88</v>
      </c>
      <c r="G18" s="13">
        <v>2.5</v>
      </c>
      <c r="H18" s="13">
        <f t="shared" si="0"/>
        <v>220</v>
      </c>
      <c r="I18" s="16"/>
    </row>
    <row r="19" spans="2:9" ht="15" customHeight="1" x14ac:dyDescent="0.25">
      <c r="B19" s="3"/>
      <c r="C19" s="14"/>
      <c r="E19" s="15" t="s">
        <v>28</v>
      </c>
      <c r="F19" s="13">
        <v>90</v>
      </c>
      <c r="G19" s="13">
        <v>4</v>
      </c>
      <c r="H19" s="13">
        <f t="shared" si="0"/>
        <v>360</v>
      </c>
      <c r="I19" s="16"/>
    </row>
    <row r="20" spans="2:9" ht="15" customHeight="1" x14ac:dyDescent="0.25">
      <c r="B20" s="3"/>
      <c r="C20" s="14"/>
      <c r="D20" s="17" t="s">
        <v>29</v>
      </c>
      <c r="E20" s="15" t="s">
        <v>30</v>
      </c>
      <c r="F20" s="13">
        <v>78</v>
      </c>
      <c r="G20" s="13">
        <v>5.5</v>
      </c>
      <c r="H20" s="13">
        <f t="shared" si="0"/>
        <v>429</v>
      </c>
      <c r="I20" s="13">
        <f>(H21+H20)*1.25</f>
        <v>1070.625</v>
      </c>
    </row>
    <row r="21" spans="2:9" ht="15" customHeight="1" x14ac:dyDescent="0.25">
      <c r="B21" s="3"/>
      <c r="C21" s="18"/>
      <c r="D21" s="19"/>
      <c r="E21" s="20" t="s">
        <v>31</v>
      </c>
      <c r="F21" s="21">
        <v>95</v>
      </c>
      <c r="G21" s="21">
        <v>4.5</v>
      </c>
      <c r="H21" s="21">
        <f t="shared" si="0"/>
        <v>427.5</v>
      </c>
      <c r="I21" s="22"/>
    </row>
    <row r="22" spans="2:9" ht="15" customHeight="1" x14ac:dyDescent="0.25">
      <c r="B22" s="3"/>
      <c r="C22" s="9" t="s">
        <v>32</v>
      </c>
      <c r="D22" s="10" t="s">
        <v>33</v>
      </c>
      <c r="E22" s="11" t="s">
        <v>34</v>
      </c>
      <c r="F22" s="12">
        <v>90</v>
      </c>
      <c r="G22" s="12">
        <v>4.5</v>
      </c>
      <c r="H22" s="12">
        <f t="shared" si="0"/>
        <v>405</v>
      </c>
      <c r="I22" s="13">
        <f>(H22+H23)</f>
        <v>812</v>
      </c>
    </row>
    <row r="23" spans="2:9" ht="15" customHeight="1" x14ac:dyDescent="0.25">
      <c r="B23" s="3"/>
      <c r="C23" s="14"/>
      <c r="E23" s="15" t="s">
        <v>35</v>
      </c>
      <c r="F23" s="13">
        <v>74</v>
      </c>
      <c r="G23" s="13">
        <v>5.5</v>
      </c>
      <c r="H23" s="13">
        <f t="shared" si="0"/>
        <v>407</v>
      </c>
      <c r="I23" s="16"/>
    </row>
    <row r="24" spans="2:9" ht="15" customHeight="1" x14ac:dyDescent="0.25">
      <c r="B24" s="3"/>
      <c r="C24" s="14"/>
      <c r="D24" s="17" t="s">
        <v>36</v>
      </c>
      <c r="E24" s="15" t="s">
        <v>37</v>
      </c>
      <c r="F24" s="13">
        <v>95</v>
      </c>
      <c r="G24" s="13">
        <v>4.5</v>
      </c>
      <c r="H24" s="13">
        <f t="shared" si="0"/>
        <v>427.5</v>
      </c>
      <c r="I24" s="13">
        <f>(H24+H25)*1.25</f>
        <v>1050</v>
      </c>
    </row>
    <row r="25" spans="2:9" ht="15" customHeight="1" x14ac:dyDescent="0.25">
      <c r="B25" s="3"/>
      <c r="C25" s="14"/>
      <c r="E25" s="15" t="s">
        <v>38</v>
      </c>
      <c r="F25" s="13">
        <v>75</v>
      </c>
      <c r="G25" s="13">
        <v>5.5</v>
      </c>
      <c r="H25" s="13">
        <f t="shared" si="0"/>
        <v>412.5</v>
      </c>
      <c r="I25" s="16"/>
    </row>
    <row r="26" spans="2:9" ht="15" customHeight="1" x14ac:dyDescent="0.25">
      <c r="B26" s="3"/>
      <c r="C26" s="14"/>
      <c r="D26" s="17" t="s">
        <v>39</v>
      </c>
      <c r="E26" s="15" t="s">
        <v>40</v>
      </c>
      <c r="F26" s="13">
        <v>75</v>
      </c>
      <c r="G26" s="13">
        <v>5</v>
      </c>
      <c r="H26" s="13">
        <f t="shared" si="0"/>
        <v>375</v>
      </c>
      <c r="I26" s="13">
        <f>(H26+H27)*1.5</f>
        <v>1125</v>
      </c>
    </row>
    <row r="27" spans="2:9" ht="15" customHeight="1" x14ac:dyDescent="0.25">
      <c r="B27" s="3"/>
      <c r="C27" s="18"/>
      <c r="D27" s="19"/>
      <c r="E27" s="20" t="s">
        <v>41</v>
      </c>
      <c r="F27" s="21">
        <v>75</v>
      </c>
      <c r="G27" s="21">
        <v>5</v>
      </c>
      <c r="H27" s="21">
        <f t="shared" si="0"/>
        <v>375</v>
      </c>
      <c r="I27" s="16"/>
    </row>
    <row r="28" spans="2:9" ht="18.75" x14ac:dyDescent="0.3">
      <c r="B28" s="3"/>
      <c r="C28" s="4" t="s">
        <v>42</v>
      </c>
      <c r="D28" s="23" t="s">
        <v>56</v>
      </c>
      <c r="E28" s="5"/>
      <c r="F28" s="5"/>
      <c r="G28" s="24" t="s">
        <v>44</v>
      </c>
      <c r="H28" s="7">
        <f>SUM(H4:H27)</f>
        <v>6361.5</v>
      </c>
      <c r="I28" s="8">
        <f>SUM(I26,I24,I22,I20,I17,I14,I11,I8,I4)</f>
        <v>7978.875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Project Ranking</vt:lpstr>
      <vt:lpstr>Project Summary</vt:lpstr>
      <vt:lpstr>Additional Town Revenue</vt:lpstr>
      <vt:lpstr>Town Revenue Graphs</vt:lpstr>
      <vt:lpstr>Enhancing Boating Docks</vt:lpstr>
      <vt:lpstr>Boating Docks Graphs</vt:lpstr>
      <vt:lpstr>Building Space Issues</vt:lpstr>
      <vt:lpstr>Space Issues Graphs</vt:lpstr>
      <vt:lpstr>Light Pollution</vt:lpstr>
      <vt:lpstr>Light Pollution Graphs</vt:lpstr>
      <vt:lpstr>Environment Observations</vt:lpstr>
      <vt:lpstr>Environment Observation Graphs</vt:lpstr>
      <vt:lpstr>Library Tech</vt:lpstr>
      <vt:lpstr>Library Tech Graphs</vt:lpstr>
      <vt:lpstr>Shoreline Quality</vt:lpstr>
      <vt:lpstr>Shoreline Quality Graphs</vt:lpstr>
      <vt:lpstr>Sound Design</vt:lpstr>
      <vt:lpstr>Sound Design Graphs</vt:lpstr>
      <vt:lpstr>Storm Drains</vt:lpstr>
      <vt:lpstr>Storm Drains Graphs</vt:lpstr>
      <vt:lpstr>Parking Issues</vt:lpstr>
      <vt:lpstr>Parking Issues Graphs</vt:lpstr>
      <vt:lpstr>Trail View</vt:lpstr>
      <vt:lpstr>Trail View Graphs</vt:lpstr>
      <vt:lpstr>Water Quality</vt:lpstr>
      <vt:lpstr>Water Quality Graphs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2012-07-26T15:26:44Z</dcterms:modified>
</cp:coreProperties>
</file>